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7490" windowHeight="7620" tabRatio="894" activeTab="1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ИТОГИ" sheetId="21" state="hidden" r:id="rId21"/>
    <sheet name="Лист21" sheetId="22" state="hidden" r:id="rId22"/>
  </sheets>
  <calcPr calcId="145621"/>
</workbook>
</file>

<file path=xl/calcChain.xml><?xml version="1.0" encoding="utf-8"?>
<calcChain xmlns="http://schemas.openxmlformats.org/spreadsheetml/2006/main">
  <c r="E46" i="5" l="1"/>
  <c r="E74" i="13"/>
  <c r="E35" i="12"/>
  <c r="E80" i="15"/>
  <c r="E41" i="9"/>
  <c r="E38" i="3"/>
  <c r="E38" i="16"/>
  <c r="E72" i="12"/>
  <c r="E41" i="7"/>
  <c r="E61" i="16"/>
  <c r="E60" i="16"/>
  <c r="E59" i="16"/>
  <c r="E58" i="16"/>
  <c r="E57" i="16"/>
  <c r="E56" i="16" s="1"/>
  <c r="E18" i="16"/>
  <c r="E47" i="1"/>
  <c r="E40" i="19"/>
  <c r="G5" i="19"/>
  <c r="H5" i="19"/>
  <c r="I5" i="19"/>
  <c r="J5" i="19"/>
  <c r="G47" i="19"/>
  <c r="H47" i="19"/>
  <c r="I47" i="19"/>
  <c r="J47" i="19"/>
  <c r="E44" i="4"/>
  <c r="E91" i="4"/>
  <c r="E77" i="17"/>
  <c r="E38" i="17"/>
  <c r="E72" i="18"/>
  <c r="E36" i="18"/>
  <c r="E73" i="14"/>
  <c r="E48" i="6"/>
  <c r="E34" i="20"/>
  <c r="E62" i="19"/>
  <c r="E61" i="19"/>
  <c r="E60" i="19"/>
  <c r="E59" i="19"/>
  <c r="E58" i="19"/>
  <c r="E57" i="19"/>
  <c r="E56" i="19"/>
  <c r="E55" i="19" s="1"/>
  <c r="E82" i="19"/>
  <c r="E69" i="18"/>
  <c r="E68" i="18"/>
  <c r="E67" i="18"/>
  <c r="E66" i="18"/>
  <c r="E65" i="18" s="1"/>
  <c r="E33" i="18"/>
  <c r="E31" i="18"/>
  <c r="E30" i="18"/>
  <c r="E54" i="18"/>
  <c r="E53" i="18"/>
  <c r="E52" i="18"/>
  <c r="E51" i="18"/>
  <c r="E50" i="18"/>
  <c r="E49" i="18"/>
  <c r="E48" i="18"/>
  <c r="E47" i="18"/>
  <c r="E46" i="18"/>
  <c r="E18" i="18"/>
  <c r="E17" i="18"/>
  <c r="E16" i="18"/>
  <c r="E15" i="18"/>
  <c r="E14" i="18"/>
  <c r="E13" i="18"/>
  <c r="E12" i="18"/>
  <c r="E11" i="18"/>
  <c r="E10" i="18"/>
  <c r="E86" i="11"/>
  <c r="E85" i="11"/>
  <c r="E84" i="11"/>
  <c r="E83" i="11"/>
  <c r="E82" i="11"/>
  <c r="E81" i="11"/>
  <c r="E80" i="11"/>
  <c r="E79" i="11"/>
  <c r="E74" i="11" s="1"/>
  <c r="E78" i="11"/>
  <c r="E77" i="11"/>
  <c r="E76" i="11"/>
  <c r="E75" i="11"/>
  <c r="E21" i="11"/>
  <c r="E22" i="11"/>
  <c r="E17" i="11"/>
  <c r="E18" i="11"/>
  <c r="E19" i="11"/>
  <c r="E20" i="11"/>
  <c r="E23" i="11"/>
  <c r="E24" i="11"/>
  <c r="E29" i="18" l="1"/>
  <c r="E45" i="18"/>
  <c r="E9" i="18"/>
  <c r="E49" i="10" l="1"/>
  <c r="E48" i="10"/>
  <c r="E47" i="10" s="1"/>
  <c r="E100" i="10"/>
  <c r="E99" i="10"/>
  <c r="E74" i="8"/>
  <c r="E73" i="8"/>
  <c r="E72" i="8"/>
  <c r="E71" i="8"/>
  <c r="E70" i="8"/>
  <c r="E69" i="8"/>
  <c r="E68" i="8"/>
  <c r="E67" i="8"/>
  <c r="E66" i="8"/>
  <c r="E65" i="8"/>
  <c r="E24" i="8"/>
  <c r="E23" i="8"/>
  <c r="E22" i="8"/>
  <c r="E21" i="8"/>
  <c r="E20" i="8"/>
  <c r="E19" i="8"/>
  <c r="E18" i="8"/>
  <c r="E17" i="8"/>
  <c r="E16" i="8"/>
  <c r="E15" i="8"/>
  <c r="E98" i="10" l="1"/>
  <c r="E14" i="8"/>
  <c r="E64" i="8"/>
  <c r="E68" i="4"/>
  <c r="E67" i="4"/>
  <c r="E66" i="4"/>
  <c r="E65" i="4"/>
  <c r="E64" i="4"/>
  <c r="E63" i="4"/>
  <c r="E62" i="4"/>
  <c r="E61" i="4"/>
  <c r="E60" i="4"/>
  <c r="E59" i="4" s="1"/>
  <c r="E15" i="4"/>
  <c r="E91" i="1"/>
  <c r="E90" i="1"/>
  <c r="E44" i="1"/>
  <c r="E43" i="1"/>
  <c r="E42" i="1" s="1"/>
  <c r="E45" i="1"/>
  <c r="E46" i="1"/>
  <c r="E92" i="1"/>
  <c r="E93" i="1"/>
  <c r="E89" i="1" l="1"/>
  <c r="E16" i="20"/>
  <c r="E15" i="20"/>
  <c r="E14" i="20"/>
  <c r="E13" i="20"/>
  <c r="E12" i="20"/>
  <c r="E10" i="20"/>
  <c r="E69" i="5"/>
  <c r="E71" i="5"/>
  <c r="E70" i="5"/>
  <c r="E68" i="5"/>
  <c r="E67" i="5"/>
  <c r="E66" i="5"/>
  <c r="E65" i="5"/>
  <c r="E64" i="5"/>
  <c r="E62" i="5" s="1"/>
  <c r="E63" i="5"/>
  <c r="E19" i="2"/>
  <c r="E18" i="2"/>
  <c r="E17" i="2"/>
  <c r="E16" i="2"/>
  <c r="E15" i="2"/>
  <c r="E14" i="2"/>
  <c r="E13" i="2"/>
  <c r="E12" i="2"/>
  <c r="E11" i="2"/>
  <c r="E10" i="2"/>
  <c r="E57" i="2"/>
  <c r="E56" i="2"/>
  <c r="E55" i="2"/>
  <c r="E54" i="2"/>
  <c r="E53" i="2"/>
  <c r="E52" i="2"/>
  <c r="E51" i="2"/>
  <c r="E50" i="2"/>
  <c r="E49" i="2"/>
  <c r="E48" i="2"/>
  <c r="E54" i="20"/>
  <c r="E53" i="20"/>
  <c r="E52" i="20"/>
  <c r="E51" i="20"/>
  <c r="E50" i="20"/>
  <c r="E48" i="20"/>
  <c r="E56" i="20"/>
  <c r="E57" i="20"/>
  <c r="E58" i="20"/>
  <c r="E60" i="20"/>
  <c r="E61" i="20"/>
  <c r="E9" i="20" l="1"/>
  <c r="E47" i="20"/>
  <c r="E9" i="2"/>
  <c r="E47" i="2"/>
  <c r="E74" i="5" l="1"/>
  <c r="E26" i="5"/>
  <c r="E27" i="5"/>
  <c r="E28" i="5"/>
  <c r="E29" i="5"/>
  <c r="E30" i="5"/>
  <c r="E31" i="5"/>
  <c r="E16" i="5"/>
  <c r="E17" i="5"/>
  <c r="E18" i="5"/>
  <c r="E19" i="5"/>
  <c r="E20" i="5"/>
  <c r="E21" i="5"/>
  <c r="E22" i="5"/>
  <c r="E23" i="5"/>
  <c r="F45" i="3"/>
  <c r="G45" i="3"/>
  <c r="H45" i="3"/>
  <c r="I45" i="3"/>
  <c r="J45" i="3"/>
  <c r="F61" i="1"/>
  <c r="G61" i="1"/>
  <c r="H61" i="1"/>
  <c r="I61" i="1"/>
  <c r="J61" i="1"/>
  <c r="F13" i="1"/>
  <c r="G13" i="1"/>
  <c r="H13" i="1"/>
  <c r="I13" i="1"/>
  <c r="J13" i="1"/>
  <c r="G44" i="17"/>
  <c r="H44" i="17"/>
  <c r="I44" i="17"/>
  <c r="J44" i="17"/>
  <c r="F80" i="14"/>
  <c r="G80" i="14"/>
  <c r="H80" i="14"/>
  <c r="I80" i="14"/>
  <c r="J80" i="14"/>
  <c r="F42" i="12"/>
  <c r="G42" i="12"/>
  <c r="H42" i="12"/>
  <c r="I42" i="12"/>
  <c r="J42" i="12"/>
  <c r="F63" i="11"/>
  <c r="G63" i="11"/>
  <c r="H63" i="11"/>
  <c r="I63" i="11"/>
  <c r="J63" i="11"/>
  <c r="F46" i="9"/>
  <c r="G46" i="9"/>
  <c r="H46" i="9"/>
  <c r="I46" i="9"/>
  <c r="J46" i="9"/>
  <c r="F55" i="8"/>
  <c r="G55" i="8"/>
  <c r="H55" i="8"/>
  <c r="I55" i="8"/>
  <c r="J55" i="8"/>
  <c r="F5" i="5"/>
  <c r="G5" i="5"/>
  <c r="H5" i="5"/>
  <c r="I5" i="5"/>
  <c r="J5" i="5"/>
  <c r="F53" i="5"/>
  <c r="G53" i="5"/>
  <c r="H53" i="5"/>
  <c r="I53" i="5"/>
  <c r="J53" i="5"/>
  <c r="F48" i="7"/>
  <c r="G48" i="7"/>
  <c r="H48" i="7"/>
  <c r="I48" i="7"/>
  <c r="J48" i="7"/>
  <c r="E85" i="6"/>
  <c r="E84" i="6"/>
  <c r="E83" i="6"/>
  <c r="E82" i="6"/>
  <c r="E79" i="6"/>
  <c r="E78" i="6"/>
  <c r="E25" i="17"/>
  <c r="E24" i="17"/>
  <c r="E22" i="17"/>
  <c r="E21" i="17"/>
  <c r="E58" i="17"/>
  <c r="E57" i="17"/>
  <c r="E56" i="17"/>
  <c r="E55" i="17"/>
  <c r="E54" i="17"/>
  <c r="E53" i="17"/>
  <c r="E52" i="17"/>
  <c r="E51" i="17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F5" i="13"/>
  <c r="G5" i="13"/>
  <c r="H5" i="13"/>
  <c r="I5" i="13"/>
  <c r="J5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65" i="12"/>
  <c r="E64" i="12"/>
  <c r="E63" i="12"/>
  <c r="E62" i="12"/>
  <c r="E61" i="12"/>
  <c r="E60" i="12"/>
  <c r="E59" i="12"/>
  <c r="E58" i="12"/>
  <c r="E57" i="12" s="1"/>
  <c r="E56" i="12"/>
  <c r="E55" i="12"/>
  <c r="E54" i="12"/>
  <c r="E53" i="12"/>
  <c r="E52" i="12"/>
  <c r="E51" i="12" s="1"/>
  <c r="F5" i="12"/>
  <c r="G5" i="12"/>
  <c r="H5" i="12"/>
  <c r="I5" i="12"/>
  <c r="J5" i="12"/>
  <c r="F5" i="11"/>
  <c r="G5" i="11"/>
  <c r="H5" i="11"/>
  <c r="I5" i="11"/>
  <c r="J5" i="11"/>
  <c r="E76" i="10"/>
  <c r="E75" i="10"/>
  <c r="E74" i="10"/>
  <c r="E73" i="10"/>
  <c r="E72" i="10"/>
  <c r="E71" i="10"/>
  <c r="E70" i="10"/>
  <c r="E69" i="10"/>
  <c r="E68" i="10"/>
  <c r="E67" i="10"/>
  <c r="E66" i="10"/>
  <c r="E66" i="9"/>
  <c r="E65" i="9"/>
  <c r="E64" i="9"/>
  <c r="E63" i="9"/>
  <c r="E62" i="9"/>
  <c r="E61" i="9"/>
  <c r="E60" i="9"/>
  <c r="E59" i="9"/>
  <c r="E58" i="9"/>
  <c r="E57" i="9"/>
  <c r="E56" i="9"/>
  <c r="E55" i="9"/>
  <c r="E64" i="7"/>
  <c r="E63" i="7"/>
  <c r="E62" i="7"/>
  <c r="E61" i="7"/>
  <c r="E60" i="7"/>
  <c r="E59" i="7"/>
  <c r="E58" i="7"/>
  <c r="F5" i="7"/>
  <c r="G5" i="7"/>
  <c r="H5" i="7"/>
  <c r="I5" i="7"/>
  <c r="J5" i="7"/>
  <c r="E76" i="6"/>
  <c r="E75" i="6"/>
  <c r="E74" i="6"/>
  <c r="E73" i="6"/>
  <c r="E72" i="6"/>
  <c r="E71" i="6"/>
  <c r="E70" i="6"/>
  <c r="E69" i="6"/>
  <c r="E68" i="6"/>
  <c r="E58" i="3"/>
  <c r="E57" i="3"/>
  <c r="E56" i="3"/>
  <c r="E55" i="3"/>
  <c r="E54" i="3"/>
  <c r="E53" i="3" s="1"/>
  <c r="E88" i="1"/>
  <c r="E87" i="1"/>
  <c r="E86" i="1"/>
  <c r="E84" i="1"/>
  <c r="E82" i="1"/>
  <c r="G43" i="20"/>
  <c r="H43" i="20"/>
  <c r="I43" i="20"/>
  <c r="J43" i="20"/>
  <c r="E74" i="20"/>
  <c r="E60" i="17"/>
  <c r="E61" i="17"/>
  <c r="E65" i="16"/>
  <c r="E64" i="16"/>
  <c r="E63" i="16"/>
  <c r="E95" i="14"/>
  <c r="E94" i="14"/>
  <c r="E93" i="14"/>
  <c r="E92" i="14"/>
  <c r="E91" i="14"/>
  <c r="E90" i="14"/>
  <c r="E89" i="14"/>
  <c r="E88" i="14"/>
  <c r="E86" i="14"/>
  <c r="E84" i="14"/>
  <c r="E83" i="14"/>
  <c r="E82" i="14"/>
  <c r="E50" i="12"/>
  <c r="E49" i="12"/>
  <c r="E48" i="12"/>
  <c r="E46" i="12"/>
  <c r="E44" i="12"/>
  <c r="E55" i="16"/>
  <c r="E54" i="16"/>
  <c r="E52" i="16"/>
  <c r="E50" i="16"/>
  <c r="E48" i="16"/>
  <c r="E47" i="16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3" i="12"/>
  <c r="E12" i="12"/>
  <c r="E11" i="12"/>
  <c r="E9" i="12"/>
  <c r="E7" i="12"/>
  <c r="E15" i="11"/>
  <c r="E14" i="11"/>
  <c r="E13" i="11"/>
  <c r="E11" i="11"/>
  <c r="E10" i="11"/>
  <c r="E9" i="11"/>
  <c r="E8" i="11"/>
  <c r="E7" i="11"/>
  <c r="E104" i="15" l="1"/>
  <c r="E57" i="7"/>
  <c r="E96" i="14"/>
  <c r="E46" i="16"/>
  <c r="E54" i="9"/>
  <c r="E65" i="10"/>
  <c r="E97" i="13"/>
  <c r="E81" i="1"/>
  <c r="E67" i="6"/>
  <c r="E77" i="6"/>
  <c r="E50" i="17"/>
  <c r="E62" i="16"/>
  <c r="E43" i="12"/>
  <c r="E20" i="17"/>
  <c r="E81" i="14"/>
  <c r="E6" i="11"/>
  <c r="E6" i="12"/>
  <c r="E12" i="17" l="1"/>
  <c r="E7" i="15"/>
  <c r="E6" i="15" s="1"/>
  <c r="E148" i="13"/>
  <c r="E147" i="13"/>
  <c r="F56" i="6"/>
  <c r="G56" i="6"/>
  <c r="H56" i="6"/>
  <c r="I56" i="6"/>
  <c r="J56" i="6"/>
  <c r="F5" i="6"/>
  <c r="G5" i="6"/>
  <c r="H5" i="6"/>
  <c r="I5" i="6"/>
  <c r="J5" i="6"/>
  <c r="F5" i="14"/>
  <c r="G5" i="14"/>
  <c r="H5" i="14"/>
  <c r="I5" i="14"/>
  <c r="J5" i="14"/>
  <c r="E20" i="14"/>
  <c r="E19" i="14"/>
  <c r="E18" i="14"/>
  <c r="E16" i="14"/>
  <c r="E15" i="14"/>
  <c r="E14" i="14"/>
  <c r="E13" i="14"/>
  <c r="E11" i="14"/>
  <c r="E9" i="14"/>
  <c r="E8" i="14"/>
  <c r="E7" i="14"/>
  <c r="F81" i="13"/>
  <c r="G81" i="13"/>
  <c r="H81" i="13"/>
  <c r="I81" i="13"/>
  <c r="J81" i="13"/>
  <c r="F56" i="10"/>
  <c r="G56" i="10"/>
  <c r="H56" i="10"/>
  <c r="I56" i="10"/>
  <c r="J56" i="10"/>
  <c r="F5" i="10"/>
  <c r="G5" i="10"/>
  <c r="H5" i="10"/>
  <c r="I5" i="10"/>
  <c r="J5" i="10"/>
  <c r="F5" i="4"/>
  <c r="G5" i="4"/>
  <c r="H5" i="4"/>
  <c r="I5" i="4"/>
  <c r="J5" i="4"/>
  <c r="F51" i="4"/>
  <c r="G51" i="4"/>
  <c r="H51" i="4"/>
  <c r="I51" i="4"/>
  <c r="J51" i="4"/>
  <c r="E32" i="4"/>
  <c r="E30" i="4"/>
  <c r="E29" i="4"/>
  <c r="E26" i="4"/>
  <c r="E25" i="4"/>
  <c r="E24" i="4"/>
  <c r="E12" i="4"/>
  <c r="E11" i="4"/>
  <c r="E9" i="4"/>
  <c r="E8" i="4"/>
  <c r="E7" i="4"/>
  <c r="G5" i="3"/>
  <c r="H5" i="3"/>
  <c r="I5" i="3"/>
  <c r="J5" i="3"/>
  <c r="E26" i="3"/>
  <c r="E25" i="3"/>
  <c r="E24" i="3"/>
  <c r="E23" i="3"/>
  <c r="E22" i="3"/>
  <c r="E21" i="3"/>
  <c r="E20" i="3"/>
  <c r="E12" i="3"/>
  <c r="E11" i="3"/>
  <c r="E9" i="3"/>
  <c r="E7" i="3"/>
  <c r="G5" i="20"/>
  <c r="H5" i="20"/>
  <c r="I5" i="20"/>
  <c r="J5" i="20"/>
  <c r="E8" i="20"/>
  <c r="E7" i="20"/>
  <c r="E24" i="20"/>
  <c r="E23" i="20"/>
  <c r="E22" i="20"/>
  <c r="E20" i="20"/>
  <c r="E19" i="20"/>
  <c r="E18" i="20"/>
  <c r="E11" i="19"/>
  <c r="E10" i="19"/>
  <c r="E9" i="19"/>
  <c r="E7" i="19"/>
  <c r="G41" i="18"/>
  <c r="H41" i="18"/>
  <c r="I41" i="18"/>
  <c r="J41" i="18"/>
  <c r="G5" i="18"/>
  <c r="H5" i="18"/>
  <c r="I5" i="18"/>
  <c r="J5" i="18"/>
  <c r="E25" i="18"/>
  <c r="E24" i="18"/>
  <c r="E23" i="18"/>
  <c r="E22" i="18"/>
  <c r="E21" i="18"/>
  <c r="E20" i="18"/>
  <c r="G5" i="17"/>
  <c r="H5" i="17"/>
  <c r="I5" i="17"/>
  <c r="J5" i="17"/>
  <c r="G5" i="16"/>
  <c r="H5" i="16"/>
  <c r="I5" i="16"/>
  <c r="J5" i="16"/>
  <c r="G45" i="16"/>
  <c r="H45" i="16"/>
  <c r="I45" i="16"/>
  <c r="J45" i="16"/>
  <c r="F5" i="15"/>
  <c r="G5" i="15"/>
  <c r="H5" i="15"/>
  <c r="I5" i="15"/>
  <c r="J5" i="15"/>
  <c r="F87" i="15"/>
  <c r="G87" i="15"/>
  <c r="H87" i="15"/>
  <c r="I87" i="15"/>
  <c r="J87" i="15"/>
  <c r="E120" i="13"/>
  <c r="G5" i="9"/>
  <c r="H5" i="9"/>
  <c r="I5" i="9"/>
  <c r="J5" i="9"/>
  <c r="G5" i="8"/>
  <c r="H5" i="8"/>
  <c r="I5" i="8"/>
  <c r="J5" i="8"/>
  <c r="E55" i="5"/>
  <c r="E54" i="5" s="1"/>
  <c r="E46" i="2"/>
  <c r="E45" i="2" s="1"/>
  <c r="F40" i="9"/>
  <c r="F5" i="9" s="1"/>
  <c r="F39" i="9"/>
  <c r="E35" i="9"/>
  <c r="E146" i="13" l="1"/>
  <c r="E6" i="14"/>
  <c r="E6" i="4"/>
  <c r="E23" i="4"/>
  <c r="E6" i="3"/>
  <c r="E19" i="3"/>
  <c r="E17" i="20"/>
  <c r="E6" i="20"/>
  <c r="E19" i="18"/>
  <c r="E101" i="6"/>
  <c r="E100" i="6"/>
  <c r="E99" i="6"/>
  <c r="E98" i="6"/>
  <c r="E97" i="6"/>
  <c r="E95" i="6"/>
  <c r="E94" i="6"/>
  <c r="E93" i="6"/>
  <c r="E92" i="6"/>
  <c r="E91" i="6"/>
  <c r="E90" i="6"/>
  <c r="E89" i="6"/>
  <c r="E88" i="6"/>
  <c r="E87" i="6"/>
  <c r="E66" i="6"/>
  <c r="E64" i="6"/>
  <c r="E63" i="6"/>
  <c r="E61" i="6"/>
  <c r="E60" i="6"/>
  <c r="E59" i="6"/>
  <c r="E58" i="6"/>
  <c r="E81" i="9"/>
  <c r="E80" i="9"/>
  <c r="E79" i="9"/>
  <c r="E78" i="9"/>
  <c r="E76" i="9"/>
  <c r="E75" i="9"/>
  <c r="E72" i="9"/>
  <c r="E71" i="9"/>
  <c r="E69" i="9"/>
  <c r="E68" i="9"/>
  <c r="E53" i="9"/>
  <c r="E52" i="9"/>
  <c r="E51" i="9"/>
  <c r="E50" i="9"/>
  <c r="E49" i="9"/>
  <c r="E48" i="9"/>
  <c r="E96" i="6" l="1"/>
  <c r="E77" i="9"/>
  <c r="E47" i="9"/>
  <c r="E86" i="6"/>
  <c r="E57" i="6"/>
  <c r="E74" i="9"/>
  <c r="E67" i="9"/>
  <c r="F73" i="20"/>
  <c r="E73" i="20"/>
  <c r="F72" i="20"/>
  <c r="F43" i="20" s="1"/>
  <c r="E72" i="20"/>
  <c r="F71" i="20"/>
  <c r="E71" i="20"/>
  <c r="E70" i="20"/>
  <c r="E69" i="20"/>
  <c r="E67" i="20"/>
  <c r="E65" i="20"/>
  <c r="E63" i="20"/>
  <c r="E62" i="20"/>
  <c r="E46" i="20"/>
  <c r="E45" i="20"/>
  <c r="F33" i="20"/>
  <c r="E55" i="20" l="1"/>
  <c r="E56" i="6"/>
  <c r="E68" i="20"/>
  <c r="E44" i="20"/>
  <c r="E46" i="9"/>
  <c r="E64" i="20"/>
  <c r="E29" i="20"/>
  <c r="F36" i="20"/>
  <c r="E36" i="20"/>
  <c r="F35" i="20"/>
  <c r="E35" i="20"/>
  <c r="E33" i="20"/>
  <c r="E32" i="20"/>
  <c r="E31" i="20"/>
  <c r="E27" i="20"/>
  <c r="E26" i="20" l="1"/>
  <c r="E43" i="20"/>
  <c r="F5" i="20"/>
  <c r="E30" i="20"/>
  <c r="F84" i="19"/>
  <c r="E84" i="19"/>
  <c r="F83" i="19"/>
  <c r="F47" i="19" s="1"/>
  <c r="E83" i="19"/>
  <c r="E81" i="19"/>
  <c r="E80" i="19"/>
  <c r="E79" i="19"/>
  <c r="E78" i="19"/>
  <c r="E77" i="19"/>
  <c r="E75" i="19"/>
  <c r="E74" i="19"/>
  <c r="E72" i="19"/>
  <c r="E71" i="19"/>
  <c r="E70" i="19"/>
  <c r="E69" i="19"/>
  <c r="E68" i="19"/>
  <c r="E67" i="19"/>
  <c r="E66" i="19"/>
  <c r="E64" i="19"/>
  <c r="E54" i="19"/>
  <c r="E53" i="19"/>
  <c r="E52" i="19"/>
  <c r="E51" i="19"/>
  <c r="E49" i="19"/>
  <c r="E73" i="19" l="1"/>
  <c r="E5" i="20"/>
  <c r="E48" i="19"/>
  <c r="E47" i="19" s="1"/>
  <c r="E76" i="19"/>
  <c r="E63" i="19"/>
  <c r="E30" i="19"/>
  <c r="E29" i="19"/>
  <c r="E15" i="19"/>
  <c r="E16" i="19"/>
  <c r="E17" i="19"/>
  <c r="E12" i="19"/>
  <c r="E6" i="19" s="1"/>
  <c r="F42" i="19"/>
  <c r="E42" i="19"/>
  <c r="F41" i="19"/>
  <c r="E41" i="19"/>
  <c r="E39" i="19"/>
  <c r="E38" i="19"/>
  <c r="E37" i="19"/>
  <c r="E36" i="19"/>
  <c r="E35" i="19"/>
  <c r="E33" i="19"/>
  <c r="E32" i="19"/>
  <c r="E28" i="19"/>
  <c r="E27" i="19"/>
  <c r="E26" i="19"/>
  <c r="E25" i="19"/>
  <c r="E24" i="19"/>
  <c r="E22" i="19"/>
  <c r="E20" i="19"/>
  <c r="E19" i="19"/>
  <c r="E18" i="19"/>
  <c r="E14" i="19"/>
  <c r="F71" i="18"/>
  <c r="F41" i="18" s="1"/>
  <c r="E71" i="18"/>
  <c r="E70" i="18"/>
  <c r="E64" i="18"/>
  <c r="E63" i="18"/>
  <c r="E61" i="18"/>
  <c r="E60" i="18"/>
  <c r="E59" i="18"/>
  <c r="E58" i="18"/>
  <c r="E57" i="18"/>
  <c r="E56" i="18"/>
  <c r="E44" i="18"/>
  <c r="E43" i="18"/>
  <c r="F35" i="18"/>
  <c r="E35" i="18"/>
  <c r="F34" i="18"/>
  <c r="F5" i="18" s="1"/>
  <c r="E34" i="18"/>
  <c r="E32" i="18"/>
  <c r="E28" i="18"/>
  <c r="E27" i="18"/>
  <c r="E8" i="18"/>
  <c r="E7" i="18"/>
  <c r="F5" i="19" l="1"/>
  <c r="E13" i="19"/>
  <c r="E21" i="19"/>
  <c r="E31" i="19"/>
  <c r="E34" i="19"/>
  <c r="E62" i="18"/>
  <c r="E55" i="18"/>
  <c r="E42" i="18"/>
  <c r="E26" i="18"/>
  <c r="E6" i="18"/>
  <c r="F76" i="17"/>
  <c r="F75" i="17"/>
  <c r="E76" i="17"/>
  <c r="E75" i="17"/>
  <c r="E74" i="17"/>
  <c r="E73" i="17"/>
  <c r="E72" i="17"/>
  <c r="E71" i="17"/>
  <c r="E70" i="17"/>
  <c r="E69" i="17" s="1"/>
  <c r="E68" i="17"/>
  <c r="E66" i="17"/>
  <c r="E64" i="17"/>
  <c r="E63" i="17"/>
  <c r="E49" i="17"/>
  <c r="E48" i="17"/>
  <c r="E46" i="17"/>
  <c r="F44" i="17" l="1"/>
  <c r="E5" i="19"/>
  <c r="E5" i="18"/>
  <c r="E45" i="17"/>
  <c r="E59" i="17"/>
  <c r="E41" i="18"/>
  <c r="E65" i="17"/>
  <c r="E31" i="17"/>
  <c r="E30" i="17" s="1"/>
  <c r="F37" i="17"/>
  <c r="E37" i="17"/>
  <c r="F36" i="17"/>
  <c r="F5" i="17" s="1"/>
  <c r="E36" i="17"/>
  <c r="E35" i="17"/>
  <c r="E34" i="17"/>
  <c r="E33" i="17"/>
  <c r="E32" i="17"/>
  <c r="E29" i="17"/>
  <c r="E27" i="17"/>
  <c r="E26" i="17" s="1"/>
  <c r="E19" i="17"/>
  <c r="E18" i="17"/>
  <c r="E17" i="17"/>
  <c r="E16" i="17"/>
  <c r="E15" i="17"/>
  <c r="E14" i="17"/>
  <c r="E13" i="17"/>
  <c r="E10" i="17"/>
  <c r="E9" i="17"/>
  <c r="E7" i="17"/>
  <c r="E67" i="16"/>
  <c r="E27" i="16"/>
  <c r="E17" i="16"/>
  <c r="E40" i="16"/>
  <c r="F39" i="16"/>
  <c r="F5" i="16" s="1"/>
  <c r="E39" i="16"/>
  <c r="E37" i="16"/>
  <c r="E36" i="16"/>
  <c r="E35" i="16"/>
  <c r="E33" i="16"/>
  <c r="E32" i="16"/>
  <c r="E31" i="16"/>
  <c r="E30" i="16"/>
  <c r="E29" i="16"/>
  <c r="E28" i="16"/>
  <c r="E25" i="16"/>
  <c r="E24" i="16"/>
  <c r="E23" i="16"/>
  <c r="E21" i="16"/>
  <c r="E20" i="16"/>
  <c r="E19" i="16"/>
  <c r="E15" i="16"/>
  <c r="E14" i="16"/>
  <c r="E12" i="16"/>
  <c r="E10" i="16"/>
  <c r="E8" i="16"/>
  <c r="E7" i="16"/>
  <c r="E82" i="15"/>
  <c r="E81" i="15"/>
  <c r="E79" i="15"/>
  <c r="E78" i="15"/>
  <c r="E77" i="15"/>
  <c r="E76" i="15"/>
  <c r="E75" i="15"/>
  <c r="E73" i="15"/>
  <c r="E72" i="15"/>
  <c r="E71" i="15"/>
  <c r="E70" i="15"/>
  <c r="E69" i="15"/>
  <c r="E68" i="15"/>
  <c r="E66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5" i="15"/>
  <c r="E44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1" i="15"/>
  <c r="E20" i="15"/>
  <c r="E19" i="15"/>
  <c r="E18" i="15"/>
  <c r="E17" i="15"/>
  <c r="E16" i="15"/>
  <c r="E15" i="15"/>
  <c r="E14" i="15"/>
  <c r="E12" i="15"/>
  <c r="E10" i="15"/>
  <c r="E9" i="15"/>
  <c r="E8" i="15"/>
  <c r="E75" i="14"/>
  <c r="E74" i="14"/>
  <c r="E72" i="14"/>
  <c r="E71" i="14"/>
  <c r="E70" i="14"/>
  <c r="E68" i="14"/>
  <c r="E67" i="14"/>
  <c r="E66" i="14"/>
  <c r="E65" i="14"/>
  <c r="E64" i="14"/>
  <c r="E63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5" i="14"/>
  <c r="E44" i="14"/>
  <c r="E43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76" i="13"/>
  <c r="E75" i="13"/>
  <c r="E73" i="13"/>
  <c r="E72" i="13"/>
  <c r="E71" i="13"/>
  <c r="E69" i="13"/>
  <c r="E68" i="13"/>
  <c r="E67" i="13"/>
  <c r="E66" i="13"/>
  <c r="E65" i="13"/>
  <c r="E64" i="13"/>
  <c r="E62" i="13"/>
  <c r="E61" i="13"/>
  <c r="E60" i="13"/>
  <c r="E59" i="13"/>
  <c r="E58" i="13"/>
  <c r="E57" i="13"/>
  <c r="E56" i="13"/>
  <c r="E55" i="13"/>
  <c r="E54" i="13"/>
  <c r="E52" i="13"/>
  <c r="E51" i="13"/>
  <c r="E50" i="13"/>
  <c r="E49" i="13"/>
  <c r="E48" i="13"/>
  <c r="E47" i="13"/>
  <c r="E44" i="13"/>
  <c r="E43" i="13"/>
  <c r="E42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0" i="13"/>
  <c r="E19" i="13"/>
  <c r="E18" i="13"/>
  <c r="E17" i="13"/>
  <c r="E16" i="13"/>
  <c r="E15" i="13"/>
  <c r="E14" i="13"/>
  <c r="E13" i="13"/>
  <c r="E11" i="13"/>
  <c r="E9" i="13"/>
  <c r="E8" i="13"/>
  <c r="E7" i="13"/>
  <c r="E37" i="12"/>
  <c r="E36" i="12"/>
  <c r="E34" i="12"/>
  <c r="E33" i="12"/>
  <c r="E31" i="12"/>
  <c r="E30" i="12"/>
  <c r="E28" i="12"/>
  <c r="E27" i="12"/>
  <c r="E26" i="12"/>
  <c r="E25" i="12"/>
  <c r="E24" i="12"/>
  <c r="E23" i="12"/>
  <c r="E22" i="12"/>
  <c r="E21" i="12"/>
  <c r="E19" i="12"/>
  <c r="E18" i="12"/>
  <c r="E17" i="12"/>
  <c r="E16" i="12"/>
  <c r="E15" i="12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2" i="11"/>
  <c r="E41" i="11"/>
  <c r="E40" i="11"/>
  <c r="E39" i="11"/>
  <c r="E38" i="11"/>
  <c r="E37" i="11"/>
  <c r="E36" i="11"/>
  <c r="E35" i="11"/>
  <c r="E34" i="11"/>
  <c r="E32" i="11"/>
  <c r="E30" i="11"/>
  <c r="E29" i="11"/>
  <c r="E28" i="11"/>
  <c r="E27" i="11"/>
  <c r="E26" i="11"/>
  <c r="E25" i="11"/>
  <c r="E51" i="10"/>
  <c r="E50" i="10"/>
  <c r="E46" i="10"/>
  <c r="E45" i="10"/>
  <c r="E44" i="10"/>
  <c r="E43" i="10"/>
  <c r="E42" i="10"/>
  <c r="E41" i="10"/>
  <c r="E40" i="10"/>
  <c r="E39" i="10"/>
  <c r="E38" i="10"/>
  <c r="E36" i="10"/>
  <c r="E35" i="10"/>
  <c r="E33" i="10"/>
  <c r="E32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3" i="10"/>
  <c r="E12" i="10"/>
  <c r="E11" i="10"/>
  <c r="E10" i="10"/>
  <c r="E9" i="10"/>
  <c r="E7" i="10"/>
  <c r="F50" i="8"/>
  <c r="F5" i="8" s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5" i="8"/>
  <c r="E34" i="8"/>
  <c r="E33" i="8"/>
  <c r="E32" i="8"/>
  <c r="E31" i="8"/>
  <c r="E30" i="8"/>
  <c r="E29" i="8"/>
  <c r="E12" i="8"/>
  <c r="E11" i="8"/>
  <c r="E9" i="8"/>
  <c r="E8" i="8"/>
  <c r="E7" i="8"/>
  <c r="E44" i="17" l="1"/>
  <c r="E16" i="16"/>
  <c r="E69" i="14"/>
  <c r="E16" i="11"/>
  <c r="E11" i="17"/>
  <c r="E6" i="17"/>
  <c r="E65" i="15"/>
  <c r="E74" i="15"/>
  <c r="E43" i="15"/>
  <c r="E42" i="14"/>
  <c r="E21" i="14"/>
  <c r="E70" i="13"/>
  <c r="E6" i="13"/>
  <c r="E32" i="12"/>
  <c r="E6" i="8"/>
  <c r="E22" i="15"/>
  <c r="E14" i="10"/>
  <c r="E41" i="13"/>
  <c r="E20" i="12"/>
  <c r="E29" i="12"/>
  <c r="E14" i="12"/>
  <c r="E26" i="16"/>
  <c r="E22" i="16"/>
  <c r="E34" i="16"/>
  <c r="E6" i="16"/>
  <c r="E63" i="13"/>
  <c r="E21" i="13"/>
  <c r="E31" i="11"/>
  <c r="E28" i="10"/>
  <c r="E6" i="10"/>
  <c r="E36" i="8"/>
  <c r="E28" i="8"/>
  <c r="E43" i="7"/>
  <c r="E42" i="7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4" i="7"/>
  <c r="E22" i="7"/>
  <c r="E21" i="7"/>
  <c r="E20" i="7"/>
  <c r="E19" i="7"/>
  <c r="E18" i="7"/>
  <c r="E17" i="7"/>
  <c r="E16" i="7"/>
  <c r="E15" i="7"/>
  <c r="E12" i="7"/>
  <c r="E11" i="7"/>
  <c r="E9" i="7"/>
  <c r="E8" i="7"/>
  <c r="E7" i="7"/>
  <c r="E33" i="6"/>
  <c r="E32" i="6"/>
  <c r="E34" i="6"/>
  <c r="E31" i="6"/>
  <c r="E21" i="6"/>
  <c r="E15" i="6"/>
  <c r="E7" i="6"/>
  <c r="E50" i="6"/>
  <c r="E49" i="6"/>
  <c r="E47" i="6"/>
  <c r="E46" i="6"/>
  <c r="E44" i="6"/>
  <c r="E43" i="6"/>
  <c r="E42" i="6"/>
  <c r="E41" i="6"/>
  <c r="E40" i="6"/>
  <c r="E39" i="6"/>
  <c r="E38" i="6"/>
  <c r="E37" i="6"/>
  <c r="E36" i="6"/>
  <c r="E28" i="6"/>
  <c r="E27" i="6"/>
  <c r="E25" i="6"/>
  <c r="E24" i="6"/>
  <c r="E23" i="6"/>
  <c r="E22" i="6"/>
  <c r="E20" i="6"/>
  <c r="E19" i="6"/>
  <c r="E18" i="6"/>
  <c r="E17" i="6"/>
  <c r="E13" i="6"/>
  <c r="E12" i="6"/>
  <c r="E10" i="6"/>
  <c r="E9" i="6"/>
  <c r="E8" i="6"/>
  <c r="E48" i="5"/>
  <c r="E47" i="5"/>
  <c r="E44" i="5"/>
  <c r="E43" i="5"/>
  <c r="E42" i="5"/>
  <c r="E41" i="5"/>
  <c r="E40" i="5"/>
  <c r="E39" i="5"/>
  <c r="E38" i="5"/>
  <c r="E37" i="5"/>
  <c r="E36" i="5"/>
  <c r="E34" i="5"/>
  <c r="E32" i="5"/>
  <c r="E25" i="5" s="1"/>
  <c r="E15" i="5"/>
  <c r="E14" i="5" s="1"/>
  <c r="E12" i="5"/>
  <c r="E11" i="5"/>
  <c r="E9" i="5"/>
  <c r="E8" i="5"/>
  <c r="E7" i="5"/>
  <c r="E6" i="5" s="1"/>
  <c r="F78" i="16"/>
  <c r="F77" i="16"/>
  <c r="F45" i="16" s="1"/>
  <c r="F40" i="3"/>
  <c r="F39" i="3"/>
  <c r="E46" i="4"/>
  <c r="E45" i="4"/>
  <c r="E43" i="4"/>
  <c r="E42" i="4"/>
  <c r="E40" i="4"/>
  <c r="E39" i="4"/>
  <c r="E38" i="4"/>
  <c r="E37" i="4"/>
  <c r="E36" i="4"/>
  <c r="E35" i="4"/>
  <c r="E34" i="4"/>
  <c r="E22" i="4"/>
  <c r="E21" i="4"/>
  <c r="E20" i="4"/>
  <c r="E19" i="4"/>
  <c r="E18" i="4"/>
  <c r="E17" i="4"/>
  <c r="E16" i="4"/>
  <c r="E14" i="4"/>
  <c r="E13" i="4" s="1"/>
  <c r="E40" i="3"/>
  <c r="E39" i="3"/>
  <c r="E37" i="3"/>
  <c r="E36" i="3"/>
  <c r="E34" i="3"/>
  <c r="E33" i="3"/>
  <c r="E32" i="3"/>
  <c r="E31" i="3"/>
  <c r="E30" i="3"/>
  <c r="E29" i="3"/>
  <c r="E28" i="3"/>
  <c r="E18" i="3"/>
  <c r="E17" i="3"/>
  <c r="E16" i="3"/>
  <c r="E15" i="3"/>
  <c r="E14" i="3"/>
  <c r="E92" i="11"/>
  <c r="F5" i="3" l="1"/>
  <c r="E5" i="15"/>
  <c r="E33" i="5"/>
  <c r="E5" i="5" s="1"/>
  <c r="E5" i="16"/>
  <c r="E5" i="12"/>
  <c r="E5" i="13"/>
  <c r="E5" i="17"/>
  <c r="E5" i="14"/>
  <c r="E6" i="7"/>
  <c r="E26" i="6"/>
  <c r="E41" i="4"/>
  <c r="E33" i="4"/>
  <c r="E30" i="7"/>
  <c r="E35" i="3"/>
  <c r="E13" i="3"/>
  <c r="E23" i="7"/>
  <c r="E14" i="7"/>
  <c r="E5" i="11"/>
  <c r="E5" i="10"/>
  <c r="E5" i="8"/>
  <c r="E45" i="6"/>
  <c r="E35" i="6"/>
  <c r="E16" i="6"/>
  <c r="E6" i="6"/>
  <c r="E27" i="3"/>
  <c r="E5" i="3" l="1"/>
  <c r="E5" i="7"/>
  <c r="E5" i="6"/>
  <c r="E5" i="4"/>
  <c r="E71" i="16"/>
  <c r="E72" i="16"/>
  <c r="E73" i="16"/>
  <c r="E70" i="16"/>
  <c r="E78" i="16"/>
  <c r="E77" i="16"/>
  <c r="E76" i="16"/>
  <c r="E75" i="16"/>
  <c r="E69" i="16"/>
  <c r="E68" i="16"/>
  <c r="E158" i="15"/>
  <c r="E148" i="15"/>
  <c r="E127" i="15"/>
  <c r="E126" i="15"/>
  <c r="E89" i="15"/>
  <c r="E88" i="15" s="1"/>
  <c r="E163" i="15"/>
  <c r="E162" i="15"/>
  <c r="E161" i="15"/>
  <c r="E160" i="15"/>
  <c r="E159" i="15"/>
  <c r="E157" i="15"/>
  <c r="E155" i="15"/>
  <c r="E154" i="15"/>
  <c r="E153" i="15"/>
  <c r="E152" i="15"/>
  <c r="E151" i="15"/>
  <c r="E150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4" i="15"/>
  <c r="E123" i="15"/>
  <c r="E122" i="15"/>
  <c r="E121" i="15"/>
  <c r="E103" i="15"/>
  <c r="E102" i="15"/>
  <c r="E101" i="15"/>
  <c r="E100" i="15"/>
  <c r="E99" i="15"/>
  <c r="E98" i="15"/>
  <c r="E97" i="15"/>
  <c r="E96" i="15"/>
  <c r="E94" i="15"/>
  <c r="E92" i="15"/>
  <c r="E91" i="15"/>
  <c r="E90" i="15"/>
  <c r="E148" i="14"/>
  <c r="E122" i="14"/>
  <c r="E123" i="14"/>
  <c r="E74" i="16" l="1"/>
  <c r="E66" i="16"/>
  <c r="E45" i="16" s="1"/>
  <c r="E156" i="15"/>
  <c r="E147" i="15"/>
  <c r="E125" i="15"/>
  <c r="E150" i="14"/>
  <c r="E149" i="14"/>
  <c r="E147" i="14"/>
  <c r="E146" i="14"/>
  <c r="E145" i="14"/>
  <c r="E143" i="14"/>
  <c r="E142" i="14"/>
  <c r="E141" i="14"/>
  <c r="E140" i="14"/>
  <c r="E139" i="14"/>
  <c r="E138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0" i="14"/>
  <c r="E119" i="14"/>
  <c r="E118" i="14"/>
  <c r="E83" i="13"/>
  <c r="E151" i="13"/>
  <c r="E150" i="13"/>
  <c r="E149" i="13"/>
  <c r="E145" i="13"/>
  <c r="E144" i="13"/>
  <c r="E143" i="13"/>
  <c r="E142" i="13"/>
  <c r="E141" i="13"/>
  <c r="E140" i="13"/>
  <c r="E138" i="13"/>
  <c r="E137" i="13"/>
  <c r="E136" i="13"/>
  <c r="E135" i="13"/>
  <c r="E134" i="13"/>
  <c r="E133" i="13"/>
  <c r="E132" i="13"/>
  <c r="E131" i="13"/>
  <c r="E130" i="13"/>
  <c r="E128" i="13"/>
  <c r="E127" i="13"/>
  <c r="E126" i="13"/>
  <c r="E125" i="13"/>
  <c r="E124" i="13"/>
  <c r="E123" i="13"/>
  <c r="E119" i="13"/>
  <c r="E118" i="13"/>
  <c r="E96" i="13"/>
  <c r="E95" i="13"/>
  <c r="E94" i="13"/>
  <c r="E93" i="13"/>
  <c r="E92" i="13"/>
  <c r="E91" i="13"/>
  <c r="E90" i="13"/>
  <c r="E89" i="13"/>
  <c r="E87" i="13"/>
  <c r="E85" i="13"/>
  <c r="E84" i="13"/>
  <c r="E70" i="12"/>
  <c r="E74" i="12"/>
  <c r="E73" i="12"/>
  <c r="E71" i="12"/>
  <c r="E68" i="12"/>
  <c r="E67" i="12"/>
  <c r="E97" i="11"/>
  <c r="E95" i="11"/>
  <c r="E96" i="11"/>
  <c r="E69" i="11"/>
  <c r="E66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0" i="11"/>
  <c r="E99" i="11"/>
  <c r="E98" i="11"/>
  <c r="E94" i="11"/>
  <c r="E93" i="11"/>
  <c r="E90" i="11"/>
  <c r="E88" i="11"/>
  <c r="E87" i="11"/>
  <c r="E73" i="11"/>
  <c r="E72" i="11"/>
  <c r="E71" i="11"/>
  <c r="E68" i="11"/>
  <c r="E67" i="11"/>
  <c r="E65" i="11"/>
  <c r="E63" i="10"/>
  <c r="E102" i="10"/>
  <c r="E101" i="10"/>
  <c r="E97" i="10"/>
  <c r="E96" i="10"/>
  <c r="E95" i="10"/>
  <c r="E94" i="10"/>
  <c r="E93" i="10"/>
  <c r="E92" i="10"/>
  <c r="E91" i="10"/>
  <c r="E90" i="10"/>
  <c r="E89" i="10"/>
  <c r="E87" i="10"/>
  <c r="E86" i="10"/>
  <c r="E85" i="10"/>
  <c r="E84" i="10"/>
  <c r="E83" i="10"/>
  <c r="E81" i="10"/>
  <c r="E80" i="10"/>
  <c r="E78" i="10"/>
  <c r="E77" i="10"/>
  <c r="E64" i="10"/>
  <c r="E62" i="10"/>
  <c r="E61" i="10"/>
  <c r="E60" i="10"/>
  <c r="E58" i="10"/>
  <c r="E28" i="9"/>
  <c r="E10" i="9"/>
  <c r="E40" i="9"/>
  <c r="E39" i="9"/>
  <c r="E38" i="9"/>
  <c r="E37" i="9"/>
  <c r="E34" i="9"/>
  <c r="E31" i="9"/>
  <c r="E30" i="9"/>
  <c r="E27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E11" i="9"/>
  <c r="E9" i="9"/>
  <c r="E8" i="9"/>
  <c r="E7" i="9"/>
  <c r="E85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4" i="8"/>
  <c r="E83" i="8"/>
  <c r="E82" i="8"/>
  <c r="E81" i="8"/>
  <c r="E80" i="8"/>
  <c r="E79" i="8"/>
  <c r="E62" i="8"/>
  <c r="E61" i="8"/>
  <c r="E59" i="8"/>
  <c r="E58" i="8"/>
  <c r="E57" i="8"/>
  <c r="E85" i="7"/>
  <c r="E84" i="7"/>
  <c r="E83" i="7"/>
  <c r="E82" i="7"/>
  <c r="E81" i="7"/>
  <c r="E80" i="7"/>
  <c r="E79" i="7"/>
  <c r="E78" i="7"/>
  <c r="E77" i="7"/>
  <c r="E76" i="7"/>
  <c r="E75" i="7"/>
  <c r="E74" i="7"/>
  <c r="E72" i="7"/>
  <c r="E71" i="7"/>
  <c r="E70" i="7"/>
  <c r="E69" i="7"/>
  <c r="E67" i="7"/>
  <c r="E65" i="7"/>
  <c r="E55" i="7"/>
  <c r="E54" i="7"/>
  <c r="E52" i="7"/>
  <c r="E51" i="7"/>
  <c r="E50" i="7"/>
  <c r="E80" i="5"/>
  <c r="E79" i="5"/>
  <c r="E78" i="5"/>
  <c r="E77" i="5"/>
  <c r="E95" i="5"/>
  <c r="E94" i="5"/>
  <c r="E93" i="5"/>
  <c r="E92" i="5"/>
  <c r="E91" i="5"/>
  <c r="E90" i="5"/>
  <c r="E89" i="5"/>
  <c r="E88" i="5"/>
  <c r="E87" i="5"/>
  <c r="E86" i="5"/>
  <c r="E85" i="5"/>
  <c r="E84" i="5"/>
  <c r="E82" i="5"/>
  <c r="E76" i="5"/>
  <c r="E75" i="5"/>
  <c r="E60" i="5"/>
  <c r="E59" i="5"/>
  <c r="E57" i="5"/>
  <c r="E56" i="5"/>
  <c r="E78" i="4"/>
  <c r="E72" i="4"/>
  <c r="E54" i="4"/>
  <c r="E92" i="4"/>
  <c r="E90" i="4"/>
  <c r="E89" i="4"/>
  <c r="E88" i="4"/>
  <c r="E86" i="4"/>
  <c r="E85" i="4"/>
  <c r="E84" i="4"/>
  <c r="E83" i="4"/>
  <c r="E82" i="4"/>
  <c r="E81" i="4"/>
  <c r="E80" i="4"/>
  <c r="E76" i="4"/>
  <c r="E75" i="4"/>
  <c r="E71" i="4"/>
  <c r="E70" i="4"/>
  <c r="E58" i="4"/>
  <c r="E57" i="4"/>
  <c r="E55" i="4"/>
  <c r="E53" i="4"/>
  <c r="E77" i="3"/>
  <c r="E76" i="3"/>
  <c r="E61" i="3"/>
  <c r="E69" i="3"/>
  <c r="E70" i="3"/>
  <c r="E71" i="3"/>
  <c r="E72" i="3"/>
  <c r="E73" i="3"/>
  <c r="E74" i="3"/>
  <c r="E68" i="3"/>
  <c r="E49" i="3"/>
  <c r="E51" i="3"/>
  <c r="E52" i="3"/>
  <c r="E76" i="2"/>
  <c r="E75" i="2"/>
  <c r="E74" i="2"/>
  <c r="E73" i="2"/>
  <c r="E72" i="2"/>
  <c r="E71" i="2"/>
  <c r="E70" i="2"/>
  <c r="E69" i="2"/>
  <c r="E67" i="2"/>
  <c r="E66" i="2"/>
  <c r="E65" i="2"/>
  <c r="E64" i="2"/>
  <c r="E62" i="2"/>
  <c r="E61" i="2"/>
  <c r="E60" i="2"/>
  <c r="E59" i="2"/>
  <c r="J44" i="2"/>
  <c r="I44" i="2"/>
  <c r="H44" i="2"/>
  <c r="G44" i="2"/>
  <c r="F44" i="2"/>
  <c r="E37" i="2"/>
  <c r="E38" i="2"/>
  <c r="E36" i="2"/>
  <c r="E22" i="2"/>
  <c r="E23" i="2"/>
  <c r="E24" i="2"/>
  <c r="E27" i="2"/>
  <c r="E28" i="2"/>
  <c r="E29" i="2"/>
  <c r="E31" i="2"/>
  <c r="E32" i="2"/>
  <c r="E33" i="2"/>
  <c r="E34" i="2"/>
  <c r="E35" i="2"/>
  <c r="F6" i="2"/>
  <c r="G6" i="2"/>
  <c r="H6" i="2"/>
  <c r="I6" i="2"/>
  <c r="J6" i="2"/>
  <c r="E80" i="1"/>
  <c r="E79" i="1"/>
  <c r="E77" i="1"/>
  <c r="E76" i="1"/>
  <c r="E75" i="1"/>
  <c r="E74" i="1"/>
  <c r="E73" i="1"/>
  <c r="E72" i="1"/>
  <c r="E71" i="1"/>
  <c r="E70" i="1"/>
  <c r="E68" i="1"/>
  <c r="E67" i="1"/>
  <c r="E66" i="1"/>
  <c r="E64" i="1"/>
  <c r="E63" i="1"/>
  <c r="E36" i="1"/>
  <c r="E38" i="1"/>
  <c r="E39" i="1"/>
  <c r="E40" i="1"/>
  <c r="E16" i="1"/>
  <c r="E18" i="1"/>
  <c r="E19" i="1"/>
  <c r="E20" i="1"/>
  <c r="E15" i="1"/>
  <c r="E52" i="4" l="1"/>
  <c r="E69" i="4"/>
  <c r="E73" i="5"/>
  <c r="E36" i="9"/>
  <c r="E56" i="8"/>
  <c r="E49" i="7"/>
  <c r="E66" i="7"/>
  <c r="E78" i="1"/>
  <c r="E57" i="10"/>
  <c r="E79" i="4"/>
  <c r="E87" i="15"/>
  <c r="E144" i="14"/>
  <c r="E117" i="14"/>
  <c r="E117" i="13"/>
  <c r="E139" i="13"/>
  <c r="E82" i="13"/>
  <c r="E69" i="12"/>
  <c r="E66" i="12"/>
  <c r="E42" i="12" s="1"/>
  <c r="E89" i="11"/>
  <c r="E64" i="11"/>
  <c r="E79" i="10"/>
  <c r="E33" i="9"/>
  <c r="E26" i="9"/>
  <c r="E13" i="9"/>
  <c r="E6" i="9"/>
  <c r="E78" i="8"/>
  <c r="E86" i="8"/>
  <c r="E73" i="7"/>
  <c r="E81" i="5"/>
  <c r="E87" i="4"/>
  <c r="E67" i="3"/>
  <c r="E75" i="3"/>
  <c r="E14" i="1"/>
  <c r="E69" i="1"/>
  <c r="E62" i="1"/>
  <c r="E61" i="1" s="1"/>
  <c r="E63" i="2"/>
  <c r="E58" i="2"/>
  <c r="E34" i="1"/>
  <c r="E33" i="1" s="1"/>
  <c r="E23" i="1"/>
  <c r="E24" i="1"/>
  <c r="E25" i="1"/>
  <c r="E26" i="1"/>
  <c r="E27" i="1"/>
  <c r="E28" i="1"/>
  <c r="E29" i="1"/>
  <c r="E22" i="1"/>
  <c r="E5" i="9" l="1"/>
  <c r="E51" i="4"/>
  <c r="E44" i="2"/>
  <c r="E80" i="14"/>
  <c r="E81" i="13"/>
  <c r="E63" i="11"/>
  <c r="E56" i="10"/>
  <c r="E55" i="8"/>
  <c r="E48" i="7"/>
  <c r="E53" i="5"/>
  <c r="E21" i="1"/>
  <c r="E60" i="3" l="1"/>
  <c r="E62" i="3"/>
  <c r="E63" i="3"/>
  <c r="E64" i="3"/>
  <c r="E65" i="3"/>
  <c r="E66" i="3"/>
  <c r="E78" i="3"/>
  <c r="E79" i="3"/>
  <c r="E47" i="3"/>
  <c r="E46" i="3" s="1"/>
  <c r="E26" i="2"/>
  <c r="E25" i="2" s="1"/>
  <c r="E8" i="2"/>
  <c r="E7" i="2" s="1"/>
  <c r="E21" i="2"/>
  <c r="E20" i="2" s="1"/>
  <c r="E6" i="2" l="1"/>
  <c r="E59" i="3"/>
  <c r="E45" i="3" l="1"/>
  <c r="A78" i="20" s="1"/>
  <c r="A79" i="20" s="1"/>
  <c r="E31" i="1"/>
  <c r="E32" i="1"/>
  <c r="E30" i="1" l="1"/>
  <c r="E13" i="1" l="1"/>
  <c r="A37" i="20" s="1"/>
  <c r="A38" i="20" s="1"/>
  <c r="G3" i="7" l="1"/>
  <c r="A1" i="15" l="1"/>
</calcChain>
</file>

<file path=xl/sharedStrings.xml><?xml version="1.0" encoding="utf-8"?>
<sst xmlns="http://schemas.openxmlformats.org/spreadsheetml/2006/main" count="2490" uniqueCount="319">
  <si>
    <t>Наименование блюда</t>
  </si>
  <si>
    <t>Цена</t>
  </si>
  <si>
    <t>брутто</t>
  </si>
  <si>
    <t>нетто</t>
  </si>
  <si>
    <t>сумма</t>
  </si>
  <si>
    <t>выход г</t>
  </si>
  <si>
    <t>химический состав</t>
  </si>
  <si>
    <t>белки</t>
  </si>
  <si>
    <t>жиры</t>
  </si>
  <si>
    <t>ккал</t>
  </si>
  <si>
    <t>картофель</t>
  </si>
  <si>
    <t>морковь</t>
  </si>
  <si>
    <t>свекла</t>
  </si>
  <si>
    <t>сметана</t>
  </si>
  <si>
    <t>сахар</t>
  </si>
  <si>
    <t>сухофрукты</t>
  </si>
  <si>
    <t>шиповник</t>
  </si>
  <si>
    <t>1 день</t>
  </si>
  <si>
    <t>томатная паста</t>
  </si>
  <si>
    <t>вода питьевая</t>
  </si>
  <si>
    <t>молоко питьевое</t>
  </si>
  <si>
    <t xml:space="preserve">масло сливочное </t>
  </si>
  <si>
    <t>угл.</t>
  </si>
  <si>
    <t xml:space="preserve">Хлеб ржаной </t>
  </si>
  <si>
    <t>Обед</t>
  </si>
  <si>
    <t>помидоры свежие парниковые</t>
  </si>
  <si>
    <t>огурцы свежие парниковые</t>
  </si>
  <si>
    <t xml:space="preserve">Хлеб пшеничный </t>
  </si>
  <si>
    <t>мука пшеничная</t>
  </si>
  <si>
    <t>лук репчатый</t>
  </si>
  <si>
    <t>2 день</t>
  </si>
  <si>
    <t>яйцо куриное</t>
  </si>
  <si>
    <t>сыр</t>
  </si>
  <si>
    <t>масса готового мяса</t>
  </si>
  <si>
    <t xml:space="preserve">масло растительное </t>
  </si>
  <si>
    <t>3 день</t>
  </si>
  <si>
    <t>масло сливочное</t>
  </si>
  <si>
    <t>фарш промышленного производства</t>
  </si>
  <si>
    <t>масло растительное</t>
  </si>
  <si>
    <t>4 день</t>
  </si>
  <si>
    <t>крупа рисовая</t>
  </si>
  <si>
    <t>курага</t>
  </si>
  <si>
    <t>5 день</t>
  </si>
  <si>
    <t>минтай потрошенный обезглавленный (филе с кожей без костей)</t>
  </si>
  <si>
    <t>6 день</t>
  </si>
  <si>
    <t>макаронные изделия</t>
  </si>
  <si>
    <t>яблоки свежие (с удаленным семенным гнездом)</t>
  </si>
  <si>
    <t>7 день</t>
  </si>
  <si>
    <t>огурцы соленые без уксуса</t>
  </si>
  <si>
    <t>горошек зеленый консервированный</t>
  </si>
  <si>
    <t>8 день</t>
  </si>
  <si>
    <t>9 день</t>
  </si>
  <si>
    <t>масса тушеного мяса</t>
  </si>
  <si>
    <t>10 день</t>
  </si>
  <si>
    <t>крупа гречневая</t>
  </si>
  <si>
    <t xml:space="preserve"> </t>
  </si>
  <si>
    <t>говядина-полуфабрикат</t>
  </si>
  <si>
    <t xml:space="preserve">масло растительное  </t>
  </si>
  <si>
    <t>масса соуса</t>
  </si>
  <si>
    <t>сухари</t>
  </si>
  <si>
    <t>курица потрошенная 1 категории</t>
  </si>
  <si>
    <t>масса отварного картофеля</t>
  </si>
  <si>
    <t>масса отварной моркови</t>
  </si>
  <si>
    <t>Сок в ассортименте</t>
  </si>
  <si>
    <t>горошек зеленый консервированный (после термической обработки)</t>
  </si>
  <si>
    <t>масса отварной свеклы</t>
  </si>
  <si>
    <t>горох лущеный</t>
  </si>
  <si>
    <t>Салат "Дальневосточный" из морской капусты с яйцом отварным (№ 362-2002)</t>
  </si>
  <si>
    <t>капуста морская консервированная без уксуса</t>
  </si>
  <si>
    <t>Суп из овощей с курицей, со сметаной (№ 135-2004)</t>
  </si>
  <si>
    <t>Рис припущенный (№ 512-2004)</t>
  </si>
  <si>
    <t>томатное пюре</t>
  </si>
  <si>
    <t>крахмал</t>
  </si>
  <si>
    <t>Грудка куриная запеченная домашняя (№ 494-2004)</t>
  </si>
  <si>
    <t>грудка куриная промышленного производства</t>
  </si>
  <si>
    <t>чеснок свежий</t>
  </si>
  <si>
    <t>Рагу из овощей (№224-2004)</t>
  </si>
  <si>
    <t>для соуса:</t>
  </si>
  <si>
    <t>Сок в ассортименте (№  518-2013, Пермь)</t>
  </si>
  <si>
    <t>капуста белокочанная свежая</t>
  </si>
  <si>
    <t>Салат из моркови</t>
  </si>
  <si>
    <t>Печень, тушеная в соусе</t>
  </si>
  <si>
    <t>печень говяжья</t>
  </si>
  <si>
    <t>масса тушеной печени</t>
  </si>
  <si>
    <t>Макаронные изделия отварные</t>
  </si>
  <si>
    <t xml:space="preserve">Макаронные изделия </t>
  </si>
  <si>
    <t>Компот из свежих плодов</t>
  </si>
  <si>
    <t xml:space="preserve">огурцы свежие </t>
  </si>
  <si>
    <t>Биточки рыбные</t>
  </si>
  <si>
    <t>минтай потрошенный обезглавленный</t>
  </si>
  <si>
    <t>яйцо куринное</t>
  </si>
  <si>
    <t>Картофель  толченый, по деревенски</t>
  </si>
  <si>
    <t>отвар картофельный</t>
  </si>
  <si>
    <t>Икра кабачковая промышленного производства для детского питания</t>
  </si>
  <si>
    <t>Суп с крупой с курицей</t>
  </si>
  <si>
    <t>курица потрошенная 1 категории (мякоть без кожи)</t>
  </si>
  <si>
    <t>Жаркое по-домашнему</t>
  </si>
  <si>
    <t>говядина 1 категории</t>
  </si>
  <si>
    <t>Компот из сухофруктов</t>
  </si>
  <si>
    <t>капуста белокочанная</t>
  </si>
  <si>
    <t>фасоль</t>
  </si>
  <si>
    <t>томат пюре</t>
  </si>
  <si>
    <t>Рыба запеченная со сметаной и сыром</t>
  </si>
  <si>
    <t>Пюре картофельное</t>
  </si>
  <si>
    <t xml:space="preserve">молоко </t>
  </si>
  <si>
    <t>Салат из моркови и яблок</t>
  </si>
  <si>
    <t>яблоки свежие</t>
  </si>
  <si>
    <t>Щи из свежей капусты с картофелем, с курицей, со сметаной</t>
  </si>
  <si>
    <t>Печень говяжья по-строгановски</t>
  </si>
  <si>
    <t>масса готовой печени</t>
  </si>
  <si>
    <t>Компот из кураги</t>
  </si>
  <si>
    <t>Салат из свеклы с сыром</t>
  </si>
  <si>
    <t>Рассольник с мясом, со сметаной</t>
  </si>
  <si>
    <t>Гречка по-купечески с мясом</t>
  </si>
  <si>
    <t>Ягода свежемороженая (вишня или смородина или клюква)</t>
  </si>
  <si>
    <t>11 день</t>
  </si>
  <si>
    <t>кислота лимонная</t>
  </si>
  <si>
    <t>вода для разведения лимонной кислоты</t>
  </si>
  <si>
    <t xml:space="preserve">горошек зеленый консервированный </t>
  </si>
  <si>
    <t>Запеканка картофельная с мясом отварным, с маслом</t>
  </si>
  <si>
    <t>масса отварного мяса</t>
  </si>
  <si>
    <t>сухари пшеничные</t>
  </si>
  <si>
    <t>12 день</t>
  </si>
  <si>
    <t>Салат картофельный с огурцами</t>
  </si>
  <si>
    <t>Уха ростовская</t>
  </si>
  <si>
    <t>минтай потрошенный без головы</t>
  </si>
  <si>
    <t>Фрикадельки из кур (2 шт по 50 гр)</t>
  </si>
  <si>
    <t>Напиток из плодов шиповника</t>
  </si>
  <si>
    <t>13 день</t>
  </si>
  <si>
    <t>Борщ "Украинский" с мясом, со сметаной</t>
  </si>
  <si>
    <t>лимонная кислота</t>
  </si>
  <si>
    <t>Рис припущенный с овощами "Мозаика"</t>
  </si>
  <si>
    <t>Бефстроганов из говядины</t>
  </si>
  <si>
    <t>бульон или отвар</t>
  </si>
  <si>
    <t>кукуруза консервированная</t>
  </si>
  <si>
    <t>14 день</t>
  </si>
  <si>
    <t>Салат из капусты белокачанной</t>
  </si>
  <si>
    <t>крупа перловая</t>
  </si>
  <si>
    <t>Фрукты в ассортименте</t>
  </si>
  <si>
    <t>15 день</t>
  </si>
  <si>
    <t>Котлета рыбная запеченная</t>
  </si>
  <si>
    <t>Картофель толченый, по-деревенски</t>
  </si>
  <si>
    <t>16 день</t>
  </si>
  <si>
    <t>Винегрет овощной</t>
  </si>
  <si>
    <t>Птица отварная</t>
  </si>
  <si>
    <t>Капуста тушеная</t>
  </si>
  <si>
    <t>Компот из изюма</t>
  </si>
  <si>
    <t>изюм</t>
  </si>
  <si>
    <t>капуста белокачанная</t>
  </si>
  <si>
    <t>Суп сырный со сметаной</t>
  </si>
  <si>
    <t>Мясо тушеное</t>
  </si>
  <si>
    <t>говядина гуляш</t>
  </si>
  <si>
    <t>лапша пром.производства</t>
  </si>
  <si>
    <t>17 день</t>
  </si>
  <si>
    <t>Салат из моркови с сыром</t>
  </si>
  <si>
    <t>капуста свежая</t>
  </si>
  <si>
    <t xml:space="preserve">Фрикадельки рыбные с маслом </t>
  </si>
  <si>
    <t>Рис припущенный</t>
  </si>
  <si>
    <t>сок в ассортименте</t>
  </si>
  <si>
    <t>18 день</t>
  </si>
  <si>
    <t>Салат из свежих помидоров</t>
  </si>
  <si>
    <t>Котлета по-хлыновски</t>
  </si>
  <si>
    <t>фарш говяжий</t>
  </si>
  <si>
    <t>Макаронные изделия</t>
  </si>
  <si>
    <t>макароны</t>
  </si>
  <si>
    <t>19 день</t>
  </si>
  <si>
    <t>Салат картофельный с кукурузой</t>
  </si>
  <si>
    <t>кукруза консерв.</t>
  </si>
  <si>
    <t>Мясо, тушеное с капустой</t>
  </si>
  <si>
    <t>говядина полуфабрикат</t>
  </si>
  <si>
    <t>20 день</t>
  </si>
  <si>
    <t>Салат из свежих огурцов</t>
  </si>
  <si>
    <t>Печень, тушеная с овощами</t>
  </si>
  <si>
    <t>масса готовой печени с луком</t>
  </si>
  <si>
    <t>Картофель толченный, по-деревенски</t>
  </si>
  <si>
    <t>№ рецептуры</t>
  </si>
  <si>
    <t>№362-2002</t>
  </si>
  <si>
    <t>№135-2004</t>
  </si>
  <si>
    <t>№437-2004</t>
  </si>
  <si>
    <t>№512-2004</t>
  </si>
  <si>
    <t>№110-2004</t>
  </si>
  <si>
    <t>№494-2004</t>
  </si>
  <si>
    <t>№224-2004</t>
  </si>
  <si>
    <t>№518-2013, Пермь</t>
  </si>
  <si>
    <t>№69-2013, Пермь</t>
  </si>
  <si>
    <t>№150-2013, Пермь</t>
  </si>
  <si>
    <t>№451-2004</t>
  </si>
  <si>
    <t>№534-2004</t>
  </si>
  <si>
    <t>№705-2004</t>
  </si>
  <si>
    <t>№7-2013, Пермь</t>
  </si>
  <si>
    <t>№34-2004, Пермь</t>
  </si>
  <si>
    <t>№401-2013, Пермь</t>
  </si>
  <si>
    <t>№516-2004</t>
  </si>
  <si>
    <t>№585-1996</t>
  </si>
  <si>
    <t>№139-2004</t>
  </si>
  <si>
    <t>№345-2013, Пермь</t>
  </si>
  <si>
    <t>№208-2013, Пермь</t>
  </si>
  <si>
    <t>№4/1-2011, Екатеринбург</t>
  </si>
  <si>
    <t>№12/2-2011, Екатеринбург</t>
  </si>
  <si>
    <t>№363-2013, Пермь</t>
  </si>
  <si>
    <t>№520-2004</t>
  </si>
  <si>
    <t>№458-2006, Москва</t>
  </si>
  <si>
    <t>№101-2004</t>
  </si>
  <si>
    <t>№138-2004</t>
  </si>
  <si>
    <t>№436-2004</t>
  </si>
  <si>
    <t>№639-2004</t>
  </si>
  <si>
    <t>№106-2013, Пермь</t>
  </si>
  <si>
    <t>№341-2013, Пермь</t>
  </si>
  <si>
    <t>№9-2013, Пермь</t>
  </si>
  <si>
    <t>№124-2004</t>
  </si>
  <si>
    <t>№431-2004</t>
  </si>
  <si>
    <t>№638-2004</t>
  </si>
  <si>
    <t>№50-2004</t>
  </si>
  <si>
    <t>№130-2004</t>
  </si>
  <si>
    <t>№4/8-2011, Екатеринбург</t>
  </si>
  <si>
    <t>№4-2013, Пермь</t>
  </si>
  <si>
    <t>№157-2004, Пермь</t>
  </si>
  <si>
    <t>№66-2013, Пермь</t>
  </si>
  <si>
    <t>№119-2006, Москва</t>
  </si>
  <si>
    <t>№410-2013, Пермь</t>
  </si>
  <si>
    <t>№113-2004</t>
  </si>
  <si>
    <t>№423-2004</t>
  </si>
  <si>
    <t>№416-2013, Пермь</t>
  </si>
  <si>
    <t>№511-2013, Пермь</t>
  </si>
  <si>
    <t>№1-2013, Пермь</t>
  </si>
  <si>
    <t>№132-2004</t>
  </si>
  <si>
    <t>№388-2004</t>
  </si>
  <si>
    <t>№71-2004</t>
  </si>
  <si>
    <t>№148-2004</t>
  </si>
  <si>
    <t>№404-2013, Пермь</t>
  </si>
  <si>
    <t>№512-2013, Пермь</t>
  </si>
  <si>
    <t>№56-2013, Пермь</t>
  </si>
  <si>
    <t>№134-2004</t>
  </si>
  <si>
    <t>№347-2013, Пермь</t>
  </si>
  <si>
    <t>№22-2013, Пермь</t>
  </si>
  <si>
    <t>№454-2004</t>
  </si>
  <si>
    <t>№65-2013, Пермь</t>
  </si>
  <si>
    <t>№154-1996</t>
  </si>
  <si>
    <t>№365-2013, Пермь</t>
  </si>
  <si>
    <t>№17-2013, Пермь</t>
  </si>
  <si>
    <t>№147-2013, Пермь</t>
  </si>
  <si>
    <t>№439-2004</t>
  </si>
  <si>
    <t>Салат из белокочанной капусты с зеленым горошком</t>
  </si>
  <si>
    <t xml:space="preserve">печень говяжья </t>
  </si>
  <si>
    <t>грудка куриная пром производства</t>
  </si>
  <si>
    <t>сок фруктовый</t>
  </si>
  <si>
    <t>помидоры свежие  парниковые</t>
  </si>
  <si>
    <t>Йогурт молочный в индивидуальной упаковке</t>
  </si>
  <si>
    <t>огурцы свежие  парниковые</t>
  </si>
  <si>
    <t xml:space="preserve">Грудка куриная запеченная домашняя </t>
  </si>
  <si>
    <t xml:space="preserve">Рагу из овощей </t>
  </si>
  <si>
    <t xml:space="preserve">Сок в ассортименте </t>
  </si>
  <si>
    <t xml:space="preserve">Суп картофельный с рыбой </t>
  </si>
  <si>
    <t xml:space="preserve">Биточки из говядины </t>
  </si>
  <si>
    <t xml:space="preserve">Капуста тушеная </t>
  </si>
  <si>
    <t>Салат овощной</t>
  </si>
  <si>
    <t xml:space="preserve">Напиток из плодов шиповника </t>
  </si>
  <si>
    <t xml:space="preserve">   </t>
  </si>
  <si>
    <t xml:space="preserve">                                                                                                                                                                                   </t>
  </si>
  <si>
    <t xml:space="preserve">                                                </t>
  </si>
  <si>
    <t>огурцы консервированные, без уксуса</t>
  </si>
  <si>
    <t>№ 101-2004</t>
  </si>
  <si>
    <t>выход</t>
  </si>
  <si>
    <t xml:space="preserve">выход </t>
  </si>
  <si>
    <t>№ рецеп.</t>
  </si>
  <si>
    <t>№ рецеп</t>
  </si>
  <si>
    <t>Бефстроганов из отварной говядины</t>
  </si>
  <si>
    <t>№ рецепт</t>
  </si>
  <si>
    <t>Огурцы консервированные</t>
  </si>
  <si>
    <t>Салат из капусты белокочанной с морковью</t>
  </si>
  <si>
    <t>Компот из свежих яблок</t>
  </si>
  <si>
    <t>Овощи консервированные , без уксуса</t>
  </si>
  <si>
    <t xml:space="preserve">огурцы </t>
  </si>
  <si>
    <t>МАОУ "АромашевскАЯ СОШ имени В.Д.Кармацкого"</t>
  </si>
  <si>
    <t>______________Т.М.Алферова</t>
  </si>
  <si>
    <t>Утверждаю: Директор Аромашевской СОШ</t>
  </si>
  <si>
    <t xml:space="preserve">Суп из овощей с курицей, со сметаной </t>
  </si>
  <si>
    <t xml:space="preserve">Гуляш из говядины </t>
  </si>
  <si>
    <t>№591-1996</t>
  </si>
  <si>
    <t>кисель-концентрат</t>
  </si>
  <si>
    <t>№ 458-2006, Москва</t>
  </si>
  <si>
    <t>овсяные хлопья "Геркулес"</t>
  </si>
  <si>
    <t>Меню разработано на основе примерного 20-ти дневного меню, составленного АУ ТО "Центр технологического контроля", согласно экспертного</t>
  </si>
  <si>
    <t xml:space="preserve">заключения №20-ШК/3590-20/94 от 01.01.2021 г.для питаня в детских общеобразовательных организациях, разработано в соответствиие с требованиями СанПиН 2.3/2.4.3590-20 "Санитарно-эпидемиологические организации общественного питания населения" </t>
  </si>
  <si>
    <t>Составил _________ИП Михайленко Е.Н.</t>
  </si>
  <si>
    <t>огурцы соленые</t>
  </si>
  <si>
    <t>хлопья овсяные Геркулес</t>
  </si>
  <si>
    <t xml:space="preserve">Овощи натуральные </t>
  </si>
  <si>
    <t xml:space="preserve">заключения №20-ШК/3590-20/93 от 01.01.2021 г.для питаня в детских общеобразовательных организациях, разработано в соответствиие с требованиями СанПиН 2.3/2.4.3590-20 "Санитарно-эпидемиологические организации общественного питания населения" </t>
  </si>
  <si>
    <t>№ 451-2004</t>
  </si>
  <si>
    <t>Возрастная категория детей: с 12 лет и старше. Приемы пищи: обед.</t>
  </si>
  <si>
    <t>Возрастная категория детей: с 7 до 11 лет. Приемы пищи: обед.</t>
  </si>
  <si>
    <t xml:space="preserve">                                                                                                                                                </t>
  </si>
  <si>
    <t>Овощи консервированные, без уксуса</t>
  </si>
  <si>
    <t>Рассольник Ленинградский с курицей, со сметаной</t>
  </si>
  <si>
    <t>Суп гороховый, с мясом,  с гренками</t>
  </si>
  <si>
    <t>гренки</t>
  </si>
  <si>
    <t xml:space="preserve">сыр плавленый </t>
  </si>
  <si>
    <t>масса отварной птицы (мякоть без кожи)</t>
  </si>
  <si>
    <t xml:space="preserve">Суп с макаронными изделиями с курицей </t>
  </si>
  <si>
    <t xml:space="preserve">Огурцы консервированные  </t>
  </si>
  <si>
    <t>масло сл</t>
  </si>
  <si>
    <t>томат-паста</t>
  </si>
  <si>
    <t xml:space="preserve">Борщ  с мясом,картофелем, капустой и  сметаной </t>
  </si>
  <si>
    <t xml:space="preserve">Кисель фруктово-ягодный </t>
  </si>
  <si>
    <t>Свекольник, с мясом, со сметаной</t>
  </si>
  <si>
    <t>Суп овощной на курином бульоне, со сметаной</t>
  </si>
  <si>
    <t>№202-2005</t>
  </si>
  <si>
    <t>бульон</t>
  </si>
  <si>
    <t>Суп - харчо с мясом, со сметаной</t>
  </si>
  <si>
    <t>Овощи натуральные</t>
  </si>
  <si>
    <t>Суп крестьянский с мясом,  с крупой, со сметаной</t>
  </si>
  <si>
    <t>Суп крестьянский с мясом, с крупой, со сметаной</t>
  </si>
  <si>
    <t>Йогурт молочный полужирный в индивидуальной упаковке</t>
  </si>
  <si>
    <t>курица потрошеная 1 категории</t>
  </si>
  <si>
    <t>Суп-лапша домашняя, с курицей</t>
  </si>
  <si>
    <t xml:space="preserve">   1 день</t>
  </si>
  <si>
    <t>№ 442-2013, Пермь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</si>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</sst>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1" fillId="3" borderId="0" xfId="0" applyFont="1" applyFill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2" fontId="0" fillId="4" borderId="1" xfId="0" applyNumberFormat="1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0" fontId="0" fillId="0" borderId="9" xfId="0" applyFont="1" applyBorder="1" applyAlignment="1">
      <alignment horizontal="right" wrapText="1"/>
    </xf>
    <xf numFmtId="2" fontId="1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2" fillId="0" borderId="13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5" fillId="0" borderId="12" xfId="0" applyFont="1" applyBorder="1" applyAlignment="1">
      <alignment horizontal="center" wrapText="1"/>
    </xf>
    <xf numFmtId="2" fontId="1" fillId="4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0" fillId="0" borderId="20" xfId="0" applyBorder="1" applyAlignment="1">
      <alignment horizontal="right" wrapText="1"/>
    </xf>
    <xf numFmtId="0" fontId="0" fillId="0" borderId="20" xfId="0" applyFont="1" applyBorder="1" applyAlignment="1">
      <alignment horizontal="right" wrapText="1"/>
    </xf>
    <xf numFmtId="0" fontId="0" fillId="4" borderId="20" xfId="0" applyFont="1" applyFill="1" applyBorder="1" applyAlignment="1">
      <alignment horizontal="right" wrapText="1"/>
    </xf>
    <xf numFmtId="0" fontId="0" fillId="4" borderId="19" xfId="0" applyFont="1" applyFill="1" applyBorder="1" applyAlignment="1">
      <alignment wrapText="1"/>
    </xf>
    <xf numFmtId="0" fontId="1" fillId="3" borderId="20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4" borderId="20" xfId="0" applyFill="1" applyBorder="1" applyAlignment="1">
      <alignment horizontal="right" wrapText="1"/>
    </xf>
    <xf numFmtId="0" fontId="1" fillId="4" borderId="19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0" fillId="4" borderId="0" xfId="0" applyFill="1" applyBorder="1" applyAlignment="1">
      <alignment wrapText="1"/>
    </xf>
    <xf numFmtId="0" fontId="3" fillId="4" borderId="0" xfId="0" applyFont="1" applyFill="1" applyAlignment="1">
      <alignment wrapText="1"/>
    </xf>
    <xf numFmtId="0" fontId="0" fillId="2" borderId="1" xfId="0" applyFont="1" applyFill="1" applyBorder="1" applyAlignment="1">
      <alignment wrapText="1"/>
    </xf>
    <xf numFmtId="0" fontId="1" fillId="0" borderId="20" xfId="0" applyFont="1" applyBorder="1" applyAlignment="1">
      <alignment horizontal="right" wrapText="1"/>
    </xf>
    <xf numFmtId="2" fontId="1" fillId="0" borderId="11" xfId="0" applyNumberFormat="1" applyFont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6" fillId="0" borderId="20" xfId="0" applyFont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0" fillId="0" borderId="20" xfId="0" applyFont="1" applyFill="1" applyBorder="1" applyAlignment="1">
      <alignment horizontal="left" wrapText="1"/>
    </xf>
    <xf numFmtId="0" fontId="0" fillId="0" borderId="3" xfId="0" applyFont="1" applyBorder="1" applyAlignment="1">
      <alignment horizontal="right" wrapText="1"/>
    </xf>
    <xf numFmtId="2" fontId="1" fillId="0" borderId="2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0" fillId="0" borderId="19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20" xfId="0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2" fontId="0" fillId="0" borderId="1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0" fillId="0" borderId="20" xfId="0" applyFill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3" fillId="5" borderId="20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2" fontId="3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2" fontId="3" fillId="5" borderId="19" xfId="0" applyNumberFormat="1" applyFont="1" applyFill="1" applyBorder="1" applyAlignment="1">
      <alignment wrapText="1"/>
    </xf>
    <xf numFmtId="0" fontId="3" fillId="5" borderId="1" xfId="0" applyNumberFormat="1" applyFont="1" applyFill="1" applyBorder="1" applyAlignment="1">
      <alignment wrapText="1"/>
    </xf>
    <xf numFmtId="0" fontId="3" fillId="5" borderId="19" xfId="0" applyNumberFormat="1" applyFont="1" applyFill="1" applyBorder="1" applyAlignment="1">
      <alignment wrapText="1"/>
    </xf>
    <xf numFmtId="0" fontId="0" fillId="0" borderId="26" xfId="0" applyFont="1" applyFill="1" applyBorder="1" applyAlignment="1">
      <alignment horizontal="right" wrapText="1"/>
    </xf>
    <xf numFmtId="0" fontId="1" fillId="2" borderId="27" xfId="0" applyFont="1" applyFill="1" applyBorder="1" applyAlignment="1">
      <alignment wrapText="1"/>
    </xf>
    <xf numFmtId="0" fontId="0" fillId="0" borderId="27" xfId="0" applyFont="1" applyFill="1" applyBorder="1" applyAlignment="1">
      <alignment wrapText="1"/>
    </xf>
    <xf numFmtId="2" fontId="0" fillId="0" borderId="27" xfId="0" applyNumberFormat="1" applyFont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1" fillId="3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wrapText="1"/>
    </xf>
    <xf numFmtId="0" fontId="0" fillId="3" borderId="16" xfId="0" applyFill="1" applyBorder="1" applyAlignment="1">
      <alignment wrapText="1"/>
    </xf>
    <xf numFmtId="2" fontId="1" fillId="3" borderId="16" xfId="0" applyNumberFormat="1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2" fontId="4" fillId="0" borderId="17" xfId="0" applyNumberFormat="1" applyFont="1" applyBorder="1" applyAlignment="1">
      <alignment wrapText="1"/>
    </xf>
    <xf numFmtId="0" fontId="7" fillId="0" borderId="0" xfId="0" applyFont="1" applyFill="1" applyAlignment="1">
      <alignment wrapText="1"/>
    </xf>
    <xf numFmtId="0" fontId="4" fillId="0" borderId="15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2" fontId="1" fillId="0" borderId="29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9" fillId="4" borderId="0" xfId="0" applyFont="1" applyFill="1" applyAlignment="1">
      <alignment wrapText="1"/>
    </xf>
    <xf numFmtId="164" fontId="3" fillId="5" borderId="2" xfId="0" applyNumberFormat="1" applyFont="1" applyFill="1" applyBorder="1" applyAlignment="1">
      <alignment wrapText="1"/>
    </xf>
    <xf numFmtId="164" fontId="3" fillId="5" borderId="19" xfId="0" applyNumberFormat="1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2" fontId="3" fillId="5" borderId="33" xfId="0" applyNumberFormat="1" applyFont="1" applyFill="1" applyBorder="1" applyAlignment="1">
      <alignment wrapText="1"/>
    </xf>
    <xf numFmtId="0" fontId="1" fillId="3" borderId="33" xfId="0" applyFont="1" applyFill="1" applyBorder="1" applyAlignment="1">
      <alignment wrapText="1"/>
    </xf>
    <xf numFmtId="0" fontId="0" fillId="0" borderId="33" xfId="0" applyFont="1" applyBorder="1" applyAlignment="1">
      <alignment wrapText="1"/>
    </xf>
    <xf numFmtId="0" fontId="1" fillId="4" borderId="33" xfId="0" applyFont="1" applyFill="1" applyBorder="1" applyAlignment="1">
      <alignment wrapText="1"/>
    </xf>
    <xf numFmtId="2" fontId="1" fillId="0" borderId="33" xfId="0" applyNumberFormat="1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3" borderId="34" xfId="0" applyFont="1" applyFill="1" applyBorder="1" applyAlignment="1">
      <alignment wrapText="1"/>
    </xf>
    <xf numFmtId="1" fontId="3" fillId="5" borderId="1" xfId="0" applyNumberFormat="1" applyFont="1" applyFill="1" applyBorder="1" applyAlignment="1">
      <alignment wrapText="1"/>
    </xf>
    <xf numFmtId="0" fontId="0" fillId="0" borderId="33" xfId="0" applyFont="1" applyFill="1" applyBorder="1" applyAlignment="1">
      <alignment wrapText="1"/>
    </xf>
    <xf numFmtId="0" fontId="1" fillId="0" borderId="33" xfId="0" applyFont="1" applyFill="1" applyBorder="1" applyAlignment="1">
      <alignment wrapText="1"/>
    </xf>
    <xf numFmtId="0" fontId="1" fillId="3" borderId="20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0" fillId="0" borderId="20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1" fillId="3" borderId="19" xfId="0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1" fillId="0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0" fillId="3" borderId="20" xfId="0" applyFill="1" applyBorder="1" applyAlignment="1">
      <alignment horizontal="left" wrapText="1"/>
    </xf>
    <xf numFmtId="0" fontId="1" fillId="3" borderId="37" xfId="0" applyFont="1" applyFill="1" applyBorder="1" applyAlignment="1">
      <alignment horizontal="left" wrapText="1"/>
    </xf>
    <xf numFmtId="0" fontId="1" fillId="2" borderId="30" xfId="0" applyFont="1" applyFill="1" applyBorder="1" applyAlignment="1">
      <alignment wrapText="1"/>
    </xf>
    <xf numFmtId="0" fontId="0" fillId="3" borderId="30" xfId="0" applyFill="1" applyBorder="1" applyAlignment="1">
      <alignment wrapText="1"/>
    </xf>
    <xf numFmtId="2" fontId="1" fillId="3" borderId="30" xfId="0" applyNumberFormat="1" applyFont="1" applyFill="1" applyBorder="1" applyAlignment="1">
      <alignment wrapText="1"/>
    </xf>
    <xf numFmtId="0" fontId="1" fillId="3" borderId="30" xfId="0" applyFont="1" applyFill="1" applyBorder="1" applyAlignment="1">
      <alignment wrapText="1"/>
    </xf>
    <xf numFmtId="0" fontId="1" fillId="3" borderId="38" xfId="0" applyFont="1" applyFill="1" applyBorder="1" applyAlignment="1">
      <alignment wrapText="1"/>
    </xf>
    <xf numFmtId="0" fontId="1" fillId="3" borderId="39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19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vertical="top" wrapText="1"/>
    </xf>
    <xf numFmtId="0" fontId="0" fillId="4" borderId="20" xfId="0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vertical="top" wrapText="1"/>
    </xf>
    <xf numFmtId="2" fontId="0" fillId="4" borderId="1" xfId="0" applyNumberFormat="1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1" xfId="0" applyBorder="1" applyAlignment="1">
      <alignment horizontal="right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" fillId="4" borderId="0" xfId="0" applyNumberFormat="1" applyFont="1" applyFill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1" fillId="3" borderId="46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11" fillId="0" borderId="20" xfId="0" applyFont="1" applyBorder="1" applyAlignment="1">
      <alignment horizontal="right" wrapText="1"/>
    </xf>
    <xf numFmtId="0" fontId="1" fillId="0" borderId="20" xfId="0" applyFont="1" applyFill="1" applyBorder="1" applyAlignment="1">
      <alignment wrapText="1"/>
    </xf>
    <xf numFmtId="2" fontId="1" fillId="4" borderId="12" xfId="0" applyNumberFormat="1" applyFont="1" applyFill="1" applyBorder="1" applyAlignment="1">
      <alignment horizontal="left" wrapText="1"/>
    </xf>
    <xf numFmtId="2" fontId="1" fillId="4" borderId="0" xfId="0" applyNumberFormat="1" applyFont="1" applyFill="1" applyBorder="1" applyAlignment="1">
      <alignment horizontal="left" wrapText="1"/>
    </xf>
    <xf numFmtId="2" fontId="1" fillId="3" borderId="16" xfId="0" applyNumberFormat="1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right"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3" borderId="16" xfId="0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2" fontId="1" fillId="0" borderId="0" xfId="0" applyNumberFormat="1" applyFont="1" applyAlignment="1">
      <alignment wrapText="1"/>
    </xf>
    <xf numFmtId="0" fontId="0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2" fontId="1" fillId="0" borderId="3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3" borderId="4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3" borderId="1" xfId="0" applyNumberFormat="1" applyFont="1" applyFill="1" applyBorder="1" applyAlignment="1">
      <alignment vertical="top" wrapText="1"/>
    </xf>
    <xf numFmtId="0" fontId="0" fillId="0" borderId="20" xfId="0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" fillId="2" borderId="27" xfId="0" applyFont="1" applyFill="1" applyBorder="1" applyAlignment="1">
      <alignment horizontal="center" wrapText="1"/>
    </xf>
    <xf numFmtId="1" fontId="0" fillId="0" borderId="27" xfId="0" applyNumberFormat="1" applyFont="1" applyFill="1" applyBorder="1" applyAlignment="1">
      <alignment wrapText="1"/>
    </xf>
    <xf numFmtId="2" fontId="0" fillId="0" borderId="27" xfId="0" applyNumberFormat="1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28" xfId="0" applyFont="1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8" fillId="3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1" fontId="5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4" borderId="20" xfId="0" applyFill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28" xfId="0" applyFont="1" applyBorder="1" applyAlignment="1">
      <alignment wrapText="1"/>
    </xf>
    <xf numFmtId="0" fontId="1" fillId="3" borderId="26" xfId="0" applyFont="1" applyFill="1" applyBorder="1" applyAlignment="1">
      <alignment horizontal="left" wrapText="1"/>
    </xf>
    <xf numFmtId="0" fontId="1" fillId="3" borderId="27" xfId="0" applyFont="1" applyFill="1" applyBorder="1" applyAlignment="1">
      <alignment wrapText="1"/>
    </xf>
    <xf numFmtId="2" fontId="1" fillId="3" borderId="27" xfId="0" applyNumberFormat="1" applyFont="1" applyFill="1" applyBorder="1" applyAlignment="1">
      <alignment wrapText="1"/>
    </xf>
    <xf numFmtId="0" fontId="1" fillId="3" borderId="27" xfId="0" applyFont="1" applyFill="1" applyBorder="1" applyAlignment="1">
      <alignment horizontal="right" wrapText="1"/>
    </xf>
    <xf numFmtId="0" fontId="1" fillId="3" borderId="28" xfId="0" applyFont="1" applyFill="1" applyBorder="1" applyAlignment="1">
      <alignment wrapText="1"/>
    </xf>
    <xf numFmtId="0" fontId="3" fillId="5" borderId="49" xfId="0" applyFont="1" applyFill="1" applyBorder="1" applyAlignment="1">
      <alignment horizontal="center" wrapText="1"/>
    </xf>
    <xf numFmtId="0" fontId="3" fillId="5" borderId="50" xfId="0" applyFont="1" applyFill="1" applyBorder="1" applyAlignment="1">
      <alignment wrapText="1"/>
    </xf>
    <xf numFmtId="2" fontId="3" fillId="5" borderId="50" xfId="0" applyNumberFormat="1" applyFont="1" applyFill="1" applyBorder="1" applyAlignment="1">
      <alignment wrapText="1"/>
    </xf>
    <xf numFmtId="0" fontId="3" fillId="5" borderId="50" xfId="0" applyNumberFormat="1" applyFont="1" applyFill="1" applyBorder="1" applyAlignment="1">
      <alignment wrapText="1"/>
    </xf>
    <xf numFmtId="164" fontId="3" fillId="5" borderId="50" xfId="0" applyNumberFormat="1" applyFont="1" applyFill="1" applyBorder="1" applyAlignment="1">
      <alignment wrapText="1"/>
    </xf>
    <xf numFmtId="0" fontId="3" fillId="5" borderId="51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164" fontId="1" fillId="3" borderId="16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vertical="top" wrapText="1"/>
    </xf>
    <xf numFmtId="0" fontId="0" fillId="3" borderId="16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left" wrapText="1"/>
    </xf>
    <xf numFmtId="0" fontId="10" fillId="2" borderId="40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42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14" fontId="1" fillId="0" borderId="12" xfId="0" applyNumberFormat="1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 wrapText="1"/>
    </xf>
    <xf numFmtId="14" fontId="1" fillId="0" borderId="13" xfId="0" applyNumberFormat="1" applyFont="1" applyBorder="1" applyAlignment="1">
      <alignment horizontal="right" wrapText="1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3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312420</xdr:rowOff>
    </xdr:to>
    <xdr:sp macro="" textlink="">
      <xdr:nvSpPr>
        <xdr:cNvPr id="10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1950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121920</xdr:rowOff>
    </xdr:to>
    <xdr:sp macro="" textlink="">
      <xdr:nvSpPr>
        <xdr:cNvPr id="1026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7553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102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2067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102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2067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102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2067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2067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1991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304800</xdr:colOff>
      <xdr:row>124</xdr:row>
      <xdr:rowOff>121920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8450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106680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106680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106680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106680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149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1991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121920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8450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11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9809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8249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106680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7124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106680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7124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106680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7124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106680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7124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733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0850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35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35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35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353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121920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8513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658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91440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4533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91440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4533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91440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4533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91440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4533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304800</xdr:colOff>
      <xdr:row>209</xdr:row>
      <xdr:rowOff>121920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629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304800</xdr:colOff>
      <xdr:row>217</xdr:row>
      <xdr:rowOff>121920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74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430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430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430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43080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50292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316200"/>
          <a:ext cx="304800" cy="5029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2420"/>
    <xdr:sp macro="" textlink="">
      <xdr:nvSpPr>
        <xdr:cNvPr id="5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268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2420"/>
    <xdr:sp macro="" textlink="">
      <xdr:nvSpPr>
        <xdr:cNvPr id="5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268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2420"/>
    <xdr:sp macro="" textlink="">
      <xdr:nvSpPr>
        <xdr:cNvPr id="5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268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12420"/>
    <xdr:sp macro="" textlink="">
      <xdr:nvSpPr>
        <xdr:cNvPr id="5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26870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145</xdr:row>
      <xdr:rowOff>190500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1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154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3437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304800</xdr:colOff>
      <xdr:row>176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763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182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96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179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179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179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179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304800</xdr:colOff>
      <xdr:row>207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859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38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304800</xdr:colOff>
      <xdr:row>213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236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236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236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236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304800</xdr:colOff>
      <xdr:row>235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304800</xdr:colOff>
      <xdr:row>242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26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304800</xdr:colOff>
      <xdr:row>238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304800</xdr:colOff>
      <xdr:row>238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304800</xdr:colOff>
      <xdr:row>238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304800</xdr:colOff>
      <xdr:row>238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304800</xdr:colOff>
      <xdr:row>267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289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275</xdr:row>
      <xdr:rowOff>0</xdr:rowOff>
    </xdr:from>
    <xdr:to>
      <xdr:col>0</xdr:col>
      <xdr:colOff>304800</xdr:colOff>
      <xdr:row>275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81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271</xdr:row>
      <xdr:rowOff>0</xdr:rowOff>
    </xdr:from>
    <xdr:to>
      <xdr:col>0</xdr:col>
      <xdr:colOff>304800</xdr:colOff>
      <xdr:row>271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271</xdr:row>
      <xdr:rowOff>0</xdr:rowOff>
    </xdr:from>
    <xdr:to>
      <xdr:col>0</xdr:col>
      <xdr:colOff>304800</xdr:colOff>
      <xdr:row>271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271</xdr:row>
      <xdr:rowOff>0</xdr:rowOff>
    </xdr:from>
    <xdr:to>
      <xdr:col>0</xdr:col>
      <xdr:colOff>304800</xdr:colOff>
      <xdr:row>271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271</xdr:row>
      <xdr:rowOff>0</xdr:rowOff>
    </xdr:from>
    <xdr:to>
      <xdr:col>0</xdr:col>
      <xdr:colOff>304800</xdr:colOff>
      <xdr:row>271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19050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821775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55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55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55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55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19050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368540"/>
          <a:ext cx="304800" cy="190500"/>
        </a:xfrm>
        <a:prstGeom prst="rect">
          <a:avLst/>
        </a:prstGeom>
        <a:noFill/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143</xdr:row>
      <xdr:rowOff>182880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43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304800</xdr:colOff>
      <xdr:row>153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90582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150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6772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150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6772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150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6772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150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6772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4778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304800</xdr:colOff>
      <xdr:row>181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81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304800</xdr:colOff>
      <xdr:row>178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49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304800</xdr:colOff>
      <xdr:row>178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49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304800</xdr:colOff>
      <xdr:row>178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49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304800</xdr:colOff>
      <xdr:row>178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49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304800</xdr:colOff>
      <xdr:row>206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573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304800</xdr:colOff>
      <xdr:row>214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09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304800</xdr:colOff>
      <xdr:row>212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3358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304800</xdr:colOff>
      <xdr:row>212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3358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304800</xdr:colOff>
      <xdr:row>212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3358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304800</xdr:colOff>
      <xdr:row>212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3358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235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235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235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235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304800</xdr:colOff>
      <xdr:row>234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90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304800</xdr:colOff>
      <xdr:row>241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624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304800</xdr:colOff>
      <xdr:row>237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4793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304800</xdr:colOff>
      <xdr:row>237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4793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304800</xdr:colOff>
      <xdr:row>237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4793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304800</xdr:colOff>
      <xdr:row>237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4793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304800</xdr:colOff>
      <xdr:row>266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003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274</xdr:row>
      <xdr:rowOff>0</xdr:rowOff>
    </xdr:from>
    <xdr:to>
      <xdr:col>0</xdr:col>
      <xdr:colOff>304800</xdr:colOff>
      <xdr:row>274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27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304800</xdr:colOff>
      <xdr:row>270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765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304800</xdr:colOff>
      <xdr:row>270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765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304800</xdr:colOff>
      <xdr:row>270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765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304800</xdr:colOff>
      <xdr:row>270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765875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9050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393025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536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536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536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53602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155</xdr:row>
      <xdr:rowOff>190500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172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166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5057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121920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24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121920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24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121920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24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121920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24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304800</xdr:colOff>
      <xdr:row>188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925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194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0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96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0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96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0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96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0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96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021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227</xdr:row>
      <xdr:rowOff>0</xdr:rowOff>
    </xdr:from>
    <xdr:to>
      <xdr:col>0</xdr:col>
      <xdr:colOff>304800</xdr:colOff>
      <xdr:row>227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54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304800</xdr:colOff>
      <xdr:row>225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83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304800</xdr:colOff>
      <xdr:row>225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83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304800</xdr:colOff>
      <xdr:row>225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83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304800</xdr:colOff>
      <xdr:row>225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83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248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248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248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248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304800</xdr:colOff>
      <xdr:row>247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35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304800</xdr:colOff>
      <xdr:row>254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888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304800</xdr:colOff>
      <xdr:row>250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926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304800</xdr:colOff>
      <xdr:row>250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926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304800</xdr:colOff>
      <xdr:row>250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926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304800</xdr:colOff>
      <xdr:row>250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926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279</xdr:row>
      <xdr:rowOff>0</xdr:rowOff>
    </xdr:from>
    <xdr:to>
      <xdr:col>0</xdr:col>
      <xdr:colOff>304800</xdr:colOff>
      <xdr:row>279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451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287</xdr:row>
      <xdr:rowOff>0</xdr:rowOff>
    </xdr:from>
    <xdr:to>
      <xdr:col>0</xdr:col>
      <xdr:colOff>304800</xdr:colOff>
      <xdr:row>287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975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304800</xdr:colOff>
      <xdr:row>283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213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304800</xdr:colOff>
      <xdr:row>283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213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304800</xdr:colOff>
      <xdr:row>283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213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304800</xdr:colOff>
      <xdr:row>283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2133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190500"/>
    <xdr:sp macro="" textlink="">
      <xdr:nvSpPr>
        <xdr:cNvPr id="5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25980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5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431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5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431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5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431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5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431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71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485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72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485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73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485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12420"/>
    <xdr:sp macro="" textlink="">
      <xdr:nvSpPr>
        <xdr:cNvPr id="7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4852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323850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61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80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628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81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81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81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81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5824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108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9159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539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539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539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539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133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78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141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20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404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404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404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404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01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168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3459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839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839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839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839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08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304800</xdr:colOff>
      <xdr:row>201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632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70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70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704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704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2385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642235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74129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74129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74129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741295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133350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354300"/>
          <a:ext cx="304800" cy="3238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80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7259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449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449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449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121920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449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145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108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479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717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717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717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1717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133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7241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141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76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003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003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003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139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003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57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168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3909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3147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3147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3147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3147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8671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304800</xdr:colOff>
      <xdr:row>201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40195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9433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9433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9433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94335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2385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80085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14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14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14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145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32385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7245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694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694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694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5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269480"/>
          <a:ext cx="304800" cy="312420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316230</xdr:rowOff>
    </xdr:to>
    <xdr:sp macro="" textlink="">
      <xdr:nvSpPr>
        <xdr:cNvPr id="5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623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373380</xdr:rowOff>
    </xdr:to>
    <xdr:sp macro="" textlink="">
      <xdr:nvSpPr>
        <xdr:cNvPr id="5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4876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304800</xdr:rowOff>
    </xdr:to>
    <xdr:sp macro="" textlink="">
      <xdr:nvSpPr>
        <xdr:cNvPr id="6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304800</xdr:rowOff>
    </xdr:to>
    <xdr:sp macro="" textlink="">
      <xdr:nvSpPr>
        <xdr:cNvPr id="6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304800</xdr:rowOff>
    </xdr:to>
    <xdr:sp macro="" textlink="">
      <xdr:nvSpPr>
        <xdr:cNvPr id="6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304800</xdr:rowOff>
    </xdr:to>
    <xdr:sp macro="" textlink="">
      <xdr:nvSpPr>
        <xdr:cNvPr id="6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23850"/>
    <xdr:sp macro="" textlink="">
      <xdr:nvSpPr>
        <xdr:cNvPr id="6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6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6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6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6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6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7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1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2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3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8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9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9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9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9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12420"/>
    <xdr:sp macro="" textlink="">
      <xdr:nvSpPr>
        <xdr:cNvPr id="9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37</xdr:row>
      <xdr:rowOff>53340</xdr:rowOff>
    </xdr:from>
    <xdr:ext cx="304800" cy="312420"/>
    <xdr:sp macro="" textlink="">
      <xdr:nvSpPr>
        <xdr:cNvPr id="9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165963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37</xdr:row>
      <xdr:rowOff>0</xdr:rowOff>
    </xdr:from>
    <xdr:ext cx="304800" cy="312420"/>
    <xdr:sp macro="" textlink="">
      <xdr:nvSpPr>
        <xdr:cNvPr id="9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16543020"/>
          <a:ext cx="304800" cy="312420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316230</xdr:rowOff>
    </xdr:to>
    <xdr:sp macro="" textlink="">
      <xdr:nvSpPr>
        <xdr:cNvPr id="9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623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365760</xdr:rowOff>
    </xdr:to>
    <xdr:sp macro="" textlink="">
      <xdr:nvSpPr>
        <xdr:cNvPr id="98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4876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9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10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10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10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23850"/>
    <xdr:sp macro="" textlink="">
      <xdr:nvSpPr>
        <xdr:cNvPr id="10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0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0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0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0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0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0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12420"/>
    <xdr:sp macro="" textlink="">
      <xdr:nvSpPr>
        <xdr:cNvPr id="1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360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3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12420"/>
    <xdr:sp macro="" textlink="">
      <xdr:nvSpPr>
        <xdr:cNvPr id="13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430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76</xdr:row>
      <xdr:rowOff>53340</xdr:rowOff>
    </xdr:from>
    <xdr:ext cx="304800" cy="312420"/>
    <xdr:sp macro="" textlink="">
      <xdr:nvSpPr>
        <xdr:cNvPr id="13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165963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76</xdr:row>
      <xdr:rowOff>0</xdr:rowOff>
    </xdr:from>
    <xdr:ext cx="304800" cy="312420"/>
    <xdr:sp macro="" textlink="">
      <xdr:nvSpPr>
        <xdr:cNvPr id="13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1654302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316230</xdr:rowOff>
    </xdr:to>
    <xdr:sp macro="" textlink="">
      <xdr:nvSpPr>
        <xdr:cNvPr id="6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44500"/>
          <a:ext cx="304800" cy="3238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487680</xdr:rowOff>
    </xdr:to>
    <xdr:sp macro="" textlink="">
      <xdr:nvSpPr>
        <xdr:cNvPr id="70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3350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304800</xdr:rowOff>
    </xdr:to>
    <xdr:sp macro="" textlink="">
      <xdr:nvSpPr>
        <xdr:cNvPr id="71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44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304800</xdr:rowOff>
    </xdr:to>
    <xdr:sp macro="" textlink="">
      <xdr:nvSpPr>
        <xdr:cNvPr id="72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44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304800</xdr:rowOff>
    </xdr:to>
    <xdr:sp macro="" textlink="">
      <xdr:nvSpPr>
        <xdr:cNvPr id="73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44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304800</xdr:rowOff>
    </xdr:to>
    <xdr:sp macro="" textlink="">
      <xdr:nvSpPr>
        <xdr:cNvPr id="7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44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121920</xdr:rowOff>
    </xdr:to>
    <xdr:sp macro="" textlink="">
      <xdr:nvSpPr>
        <xdr:cNvPr id="7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716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1681</xdr:rowOff>
    </xdr:to>
    <xdr:sp macro="" textlink="">
      <xdr:nvSpPr>
        <xdr:cNvPr id="76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1905</xdr:rowOff>
    </xdr:to>
    <xdr:sp macro="" textlink="">
      <xdr:nvSpPr>
        <xdr:cNvPr id="7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1905</xdr:rowOff>
    </xdr:to>
    <xdr:sp macro="" textlink="">
      <xdr:nvSpPr>
        <xdr:cNvPr id="7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1905</xdr:rowOff>
    </xdr:to>
    <xdr:sp macro="" textlink="">
      <xdr:nvSpPr>
        <xdr:cNvPr id="7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1905</xdr:rowOff>
    </xdr:to>
    <xdr:sp macro="" textlink="">
      <xdr:nvSpPr>
        <xdr:cNvPr id="8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1681</xdr:rowOff>
    </xdr:to>
    <xdr:sp macro="" textlink="">
      <xdr:nvSpPr>
        <xdr:cNvPr id="8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812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1681</xdr:rowOff>
    </xdr:to>
    <xdr:sp macro="" textlink="">
      <xdr:nvSpPr>
        <xdr:cNvPr id="82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3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132</xdr:row>
      <xdr:rowOff>121920</xdr:rowOff>
    </xdr:to>
    <xdr:sp macro="" textlink="">
      <xdr:nvSpPr>
        <xdr:cNvPr id="8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74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132</xdr:row>
      <xdr:rowOff>121920</xdr:rowOff>
    </xdr:to>
    <xdr:sp macro="" textlink="">
      <xdr:nvSpPr>
        <xdr:cNvPr id="8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74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132</xdr:row>
      <xdr:rowOff>121920</xdr:rowOff>
    </xdr:to>
    <xdr:sp macro="" textlink="">
      <xdr:nvSpPr>
        <xdr:cNvPr id="8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74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132</xdr:row>
      <xdr:rowOff>121920</xdr:rowOff>
    </xdr:to>
    <xdr:sp macro="" textlink="">
      <xdr:nvSpPr>
        <xdr:cNvPr id="8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74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8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88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1905</xdr:rowOff>
    </xdr:to>
    <xdr:sp macro="" textlink="">
      <xdr:nvSpPr>
        <xdr:cNvPr id="8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1905</xdr:rowOff>
    </xdr:to>
    <xdr:sp macro="" textlink="">
      <xdr:nvSpPr>
        <xdr:cNvPr id="9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1905</xdr:rowOff>
    </xdr:to>
    <xdr:sp macro="" textlink="">
      <xdr:nvSpPr>
        <xdr:cNvPr id="9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1905</xdr:rowOff>
    </xdr:to>
    <xdr:sp macro="" textlink="">
      <xdr:nvSpPr>
        <xdr:cNvPr id="9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4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155</xdr:row>
      <xdr:rowOff>1681</xdr:rowOff>
    </xdr:to>
    <xdr:sp macro="" textlink="">
      <xdr:nvSpPr>
        <xdr:cNvPr id="9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14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1681</xdr:rowOff>
    </xdr:to>
    <xdr:sp macro="" textlink="">
      <xdr:nvSpPr>
        <xdr:cNvPr id="100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179070</xdr:rowOff>
    </xdr:to>
    <xdr:sp macro="" textlink="">
      <xdr:nvSpPr>
        <xdr:cNvPr id="101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179070</xdr:rowOff>
    </xdr:to>
    <xdr:sp macro="" textlink="">
      <xdr:nvSpPr>
        <xdr:cNvPr id="102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179070</xdr:rowOff>
    </xdr:to>
    <xdr:sp macro="" textlink="">
      <xdr:nvSpPr>
        <xdr:cNvPr id="103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179070</xdr:rowOff>
    </xdr:to>
    <xdr:sp macro="" textlink="">
      <xdr:nvSpPr>
        <xdr:cNvPr id="10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1681</xdr:rowOff>
    </xdr:to>
    <xdr:sp macro="" textlink="">
      <xdr:nvSpPr>
        <xdr:cNvPr id="10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242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195</xdr:row>
      <xdr:rowOff>1681</xdr:rowOff>
    </xdr:to>
    <xdr:sp macro="" textlink="">
      <xdr:nvSpPr>
        <xdr:cNvPr id="106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76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1680</xdr:rowOff>
    </xdr:to>
    <xdr:sp macro="" textlink="">
      <xdr:nvSpPr>
        <xdr:cNvPr id="10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004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1680</xdr:rowOff>
    </xdr:to>
    <xdr:sp macro="" textlink="">
      <xdr:nvSpPr>
        <xdr:cNvPr id="10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004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1680</xdr:rowOff>
    </xdr:to>
    <xdr:sp macro="" textlink="">
      <xdr:nvSpPr>
        <xdr:cNvPr id="10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004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1680</xdr:rowOff>
    </xdr:to>
    <xdr:sp macro="" textlink="">
      <xdr:nvSpPr>
        <xdr:cNvPr id="11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0045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23850"/>
    <xdr:sp macro="" textlink="">
      <xdr:nvSpPr>
        <xdr:cNvPr id="11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7245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1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1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1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1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23850"/>
    <xdr:sp macro="" textlink="">
      <xdr:nvSpPr>
        <xdr:cNvPr id="11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920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1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954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1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954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1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954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954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23850"/>
    <xdr:sp macro="" textlink="">
      <xdr:nvSpPr>
        <xdr:cNvPr id="12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3435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5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265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6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265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6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265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6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265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99060</xdr:colOff>
      <xdr:row>28</xdr:row>
      <xdr:rowOff>213360</xdr:rowOff>
    </xdr:from>
    <xdr:ext cx="304800" cy="190500"/>
    <xdr:sp macro="" textlink="">
      <xdr:nvSpPr>
        <xdr:cNvPr id="6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99060" y="668274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23850"/>
    <xdr:sp macro="" textlink="">
      <xdr:nvSpPr>
        <xdr:cNvPr id="6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46938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99060</xdr:colOff>
      <xdr:row>64</xdr:row>
      <xdr:rowOff>213360</xdr:rowOff>
    </xdr:from>
    <xdr:ext cx="304800" cy="190500"/>
    <xdr:sp macro="" textlink="">
      <xdr:nvSpPr>
        <xdr:cNvPr id="6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99060" y="668274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23850"/>
    <xdr:sp macro="" textlink="">
      <xdr:nvSpPr>
        <xdr:cNvPr id="6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5226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99060</xdr:colOff>
      <xdr:row>64</xdr:row>
      <xdr:rowOff>213360</xdr:rowOff>
    </xdr:from>
    <xdr:ext cx="304800" cy="190500"/>
    <xdr:sp macro="" textlink="">
      <xdr:nvSpPr>
        <xdr:cNvPr id="6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99060" y="686562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6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2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3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3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3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0060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3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0060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3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0060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12420"/>
    <xdr:sp macro="" textlink="">
      <xdr:nvSpPr>
        <xdr:cNvPr id="13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0060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2420"/>
    <xdr:sp macro="" textlink="">
      <xdr:nvSpPr>
        <xdr:cNvPr id="13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1889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2420"/>
    <xdr:sp macro="" textlink="">
      <xdr:nvSpPr>
        <xdr:cNvPr id="13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1889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35</xdr:row>
      <xdr:rowOff>53340</xdr:rowOff>
    </xdr:from>
    <xdr:ext cx="304800" cy="312420"/>
    <xdr:sp macro="" textlink="">
      <xdr:nvSpPr>
        <xdr:cNvPr id="13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182422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35</xdr:row>
      <xdr:rowOff>0</xdr:rowOff>
    </xdr:from>
    <xdr:ext cx="304800" cy="312420"/>
    <xdr:sp macro="" textlink="">
      <xdr:nvSpPr>
        <xdr:cNvPr id="14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181889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1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2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3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4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5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5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312420"/>
    <xdr:sp macro="" textlink="">
      <xdr:nvSpPr>
        <xdr:cNvPr id="15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7952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5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978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12420"/>
    <xdr:sp macro="" textlink="">
      <xdr:nvSpPr>
        <xdr:cNvPr id="15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9781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71</xdr:row>
      <xdr:rowOff>53340</xdr:rowOff>
    </xdr:from>
    <xdr:ext cx="304800" cy="312420"/>
    <xdr:sp macro="" textlink="">
      <xdr:nvSpPr>
        <xdr:cNvPr id="15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80314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71</xdr:row>
      <xdr:rowOff>0</xdr:rowOff>
    </xdr:from>
    <xdr:ext cx="304800" cy="312420"/>
    <xdr:sp macro="" textlink="">
      <xdr:nvSpPr>
        <xdr:cNvPr id="15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797814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133350</xdr:rowOff>
    </xdr:to>
    <xdr:sp macro="" textlink="">
      <xdr:nvSpPr>
        <xdr:cNvPr id="1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238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180975</xdr:rowOff>
    </xdr:to>
    <xdr:sp macro="" textlink="">
      <xdr:nvSpPr>
        <xdr:cNvPr id="1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121920</xdr:rowOff>
    </xdr:to>
    <xdr:sp macro="" textlink="">
      <xdr:nvSpPr>
        <xdr:cNvPr id="1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121920</xdr:rowOff>
    </xdr:to>
    <xdr:sp macro="" textlink="">
      <xdr:nvSpPr>
        <xdr:cNvPr id="1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121920</xdr:rowOff>
    </xdr:to>
    <xdr:sp macro="" textlink="">
      <xdr:nvSpPr>
        <xdr:cNvPr id="1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121920</xdr:rowOff>
    </xdr:to>
    <xdr:sp macro="" textlink="">
      <xdr:nvSpPr>
        <xdr:cNvPr id="1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304800</xdr:colOff>
      <xdr:row>108</xdr:row>
      <xdr:rowOff>121920</xdr:rowOff>
    </xdr:to>
    <xdr:sp macro="" textlink="">
      <xdr:nvSpPr>
        <xdr:cNvPr id="1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114</xdr:row>
      <xdr:rowOff>180975</xdr:rowOff>
    </xdr:to>
    <xdr:sp macro="" textlink="">
      <xdr:nvSpPr>
        <xdr:cNvPr id="1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9738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1905</xdr:rowOff>
    </xdr:to>
    <xdr:sp macro="" textlink="">
      <xdr:nvSpPr>
        <xdr:cNvPr id="2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11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1905</xdr:rowOff>
    </xdr:to>
    <xdr:sp macro="" textlink="">
      <xdr:nvSpPr>
        <xdr:cNvPr id="2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11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1905</xdr:rowOff>
    </xdr:to>
    <xdr:sp macro="" textlink="">
      <xdr:nvSpPr>
        <xdr:cNvPr id="2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11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1905</xdr:rowOff>
    </xdr:to>
    <xdr:sp macro="" textlink="">
      <xdr:nvSpPr>
        <xdr:cNvPr id="2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11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304800</xdr:colOff>
      <xdr:row>139</xdr:row>
      <xdr:rowOff>180975</xdr:rowOff>
    </xdr:to>
    <xdr:sp macro="" textlink="">
      <xdr:nvSpPr>
        <xdr:cNvPr id="2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36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304800</xdr:colOff>
      <xdr:row>147</xdr:row>
      <xdr:rowOff>180975</xdr:rowOff>
    </xdr:to>
    <xdr:sp macro="" textlink="">
      <xdr:nvSpPr>
        <xdr:cNvPr id="2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26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145</xdr:row>
      <xdr:rowOff>121920</xdr:rowOff>
    </xdr:to>
    <xdr:sp macro="" textlink="">
      <xdr:nvSpPr>
        <xdr:cNvPr id="2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498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145</xdr:row>
      <xdr:rowOff>121920</xdr:rowOff>
    </xdr:to>
    <xdr:sp macro="" textlink="">
      <xdr:nvSpPr>
        <xdr:cNvPr id="2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498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145</xdr:row>
      <xdr:rowOff>121920</xdr:rowOff>
    </xdr:to>
    <xdr:sp macro="" textlink="">
      <xdr:nvSpPr>
        <xdr:cNvPr id="2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498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145</xdr:row>
      <xdr:rowOff>121920</xdr:rowOff>
    </xdr:to>
    <xdr:sp macro="" textlink="">
      <xdr:nvSpPr>
        <xdr:cNvPr id="2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4983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168</xdr:row>
      <xdr:rowOff>1905</xdr:rowOff>
    </xdr:to>
    <xdr:sp macro="" textlink="">
      <xdr:nvSpPr>
        <xdr:cNvPr id="3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168</xdr:row>
      <xdr:rowOff>1905</xdr:rowOff>
    </xdr:to>
    <xdr:sp macro="" textlink="">
      <xdr:nvSpPr>
        <xdr:cNvPr id="3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168</xdr:row>
      <xdr:rowOff>1905</xdr:rowOff>
    </xdr:to>
    <xdr:sp macro="" textlink="">
      <xdr:nvSpPr>
        <xdr:cNvPr id="3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168</xdr:row>
      <xdr:rowOff>1905</xdr:rowOff>
    </xdr:to>
    <xdr:sp macro="" textlink="">
      <xdr:nvSpPr>
        <xdr:cNvPr id="3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3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4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4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304800</xdr:colOff>
      <xdr:row>167</xdr:row>
      <xdr:rowOff>180975</xdr:rowOff>
    </xdr:to>
    <xdr:sp macro="" textlink="">
      <xdr:nvSpPr>
        <xdr:cNvPr id="4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174</xdr:row>
      <xdr:rowOff>180975</xdr:rowOff>
    </xdr:to>
    <xdr:sp macro="" textlink="">
      <xdr:nvSpPr>
        <xdr:cNvPr id="4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038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170</xdr:row>
      <xdr:rowOff>179070</xdr:rowOff>
    </xdr:to>
    <xdr:sp macro="" textlink="">
      <xdr:nvSpPr>
        <xdr:cNvPr id="4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641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170</xdr:row>
      <xdr:rowOff>179070</xdr:rowOff>
    </xdr:to>
    <xdr:sp macro="" textlink="">
      <xdr:nvSpPr>
        <xdr:cNvPr id="4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641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170</xdr:row>
      <xdr:rowOff>179070</xdr:rowOff>
    </xdr:to>
    <xdr:sp macro="" textlink="">
      <xdr:nvSpPr>
        <xdr:cNvPr id="4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641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170</xdr:row>
      <xdr:rowOff>179070</xdr:rowOff>
    </xdr:to>
    <xdr:sp macro="" textlink="">
      <xdr:nvSpPr>
        <xdr:cNvPr id="4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6418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199</xdr:row>
      <xdr:rowOff>0</xdr:rowOff>
    </xdr:from>
    <xdr:to>
      <xdr:col>0</xdr:col>
      <xdr:colOff>304800</xdr:colOff>
      <xdr:row>199</xdr:row>
      <xdr:rowOff>180975</xdr:rowOff>
    </xdr:to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166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304800</xdr:colOff>
      <xdr:row>207</xdr:row>
      <xdr:rowOff>180975</xdr:rowOff>
    </xdr:to>
    <xdr:sp macro="" textlink="">
      <xdr:nvSpPr>
        <xdr:cNvPr id="4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69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203</xdr:row>
      <xdr:rowOff>180975</xdr:rowOff>
    </xdr:to>
    <xdr:sp macro="" textlink="">
      <xdr:nvSpPr>
        <xdr:cNvPr id="5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92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203</xdr:row>
      <xdr:rowOff>180975</xdr:rowOff>
    </xdr:to>
    <xdr:sp macro="" textlink="">
      <xdr:nvSpPr>
        <xdr:cNvPr id="5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92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203</xdr:row>
      <xdr:rowOff>180975</xdr:rowOff>
    </xdr:to>
    <xdr:sp macro="" textlink="">
      <xdr:nvSpPr>
        <xdr:cNvPr id="5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92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203</xdr:row>
      <xdr:rowOff>180975</xdr:rowOff>
    </xdr:to>
    <xdr:sp macro="" textlink="">
      <xdr:nvSpPr>
        <xdr:cNvPr id="5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59283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23850"/>
    <xdr:sp macro="" textlink="">
      <xdr:nvSpPr>
        <xdr:cNvPr id="5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3435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2420"/>
    <xdr:sp macro="" textlink="">
      <xdr:nvSpPr>
        <xdr:cNvPr id="5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2420"/>
    <xdr:sp macro="" textlink="">
      <xdr:nvSpPr>
        <xdr:cNvPr id="5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2420"/>
    <xdr:sp macro="" textlink="">
      <xdr:nvSpPr>
        <xdr:cNvPr id="5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12420"/>
    <xdr:sp macro="" textlink="">
      <xdr:nvSpPr>
        <xdr:cNvPr id="5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8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23850"/>
    <xdr:sp macro="" textlink="">
      <xdr:nvSpPr>
        <xdr:cNvPr id="5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258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23850"/>
    <xdr:sp macro="" textlink="">
      <xdr:nvSpPr>
        <xdr:cNvPr id="6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253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683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683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683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312420"/>
    <xdr:sp macro="" textlink="">
      <xdr:nvSpPr>
        <xdr:cNvPr id="6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683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23850"/>
    <xdr:sp macro="" textlink="">
      <xdr:nvSpPr>
        <xdr:cNvPr id="7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150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12420"/>
    <xdr:sp macro="" textlink="">
      <xdr:nvSpPr>
        <xdr:cNvPr id="7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12420"/>
    <xdr:sp macro="" textlink="">
      <xdr:nvSpPr>
        <xdr:cNvPr id="7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12420"/>
    <xdr:sp macro="" textlink="">
      <xdr:nvSpPr>
        <xdr:cNvPr id="7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12420"/>
    <xdr:sp macro="" textlink="">
      <xdr:nvSpPr>
        <xdr:cNvPr id="7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125730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238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173355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790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78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104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812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304800</xdr:colOff>
      <xdr:row>129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74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137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609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135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36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135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36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135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36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135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336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158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158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158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158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157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90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242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189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004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7528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76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76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766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67665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2385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150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35</xdr:row>
      <xdr:rowOff>53340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85115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35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84582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2385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23850"/>
    <xdr:sp macro="" textlink="">
      <xdr:nvSpPr>
        <xdr:cNvPr id="5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4009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5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0970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23850"/>
    <xdr:sp macro="" textlink="">
      <xdr:nvSpPr>
        <xdr:cNvPr id="5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15925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6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90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6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90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6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90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312420"/>
    <xdr:sp macro="" textlink="">
      <xdr:nvSpPr>
        <xdr:cNvPr id="6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9065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23850"/>
    <xdr:sp macro="" textlink="">
      <xdr:nvSpPr>
        <xdr:cNvPr id="6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24550"/>
          <a:ext cx="304800" cy="32385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2420"/>
    <xdr:sp macro="" textlink="">
      <xdr:nvSpPr>
        <xdr:cNvPr id="6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77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2420"/>
    <xdr:sp macro="" textlink="">
      <xdr:nvSpPr>
        <xdr:cNvPr id="6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77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2420"/>
    <xdr:sp macro="" textlink="">
      <xdr:nvSpPr>
        <xdr:cNvPr id="6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77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312420"/>
    <xdr:sp macro="" textlink="">
      <xdr:nvSpPr>
        <xdr:cNvPr id="6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770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2420"/>
    <xdr:sp macro="" textlink="">
      <xdr:nvSpPr>
        <xdr:cNvPr id="69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4277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12420"/>
    <xdr:sp macro="" textlink="">
      <xdr:nvSpPr>
        <xdr:cNvPr id="70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4277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73</xdr:row>
      <xdr:rowOff>53340</xdr:rowOff>
    </xdr:from>
    <xdr:ext cx="304800" cy="312420"/>
    <xdr:sp macro="" textlink="">
      <xdr:nvSpPr>
        <xdr:cNvPr id="71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84810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73</xdr:row>
      <xdr:rowOff>0</xdr:rowOff>
    </xdr:from>
    <xdr:ext cx="304800" cy="312420"/>
    <xdr:sp macro="" textlink="">
      <xdr:nvSpPr>
        <xdr:cNvPr id="7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842772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2420"/>
    <xdr:sp macro="" textlink="">
      <xdr:nvSpPr>
        <xdr:cNvPr id="73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9679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2420"/>
    <xdr:sp macro="" textlink="">
      <xdr:nvSpPr>
        <xdr:cNvPr id="74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9679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2420"/>
    <xdr:sp macro="" textlink="">
      <xdr:nvSpPr>
        <xdr:cNvPr id="75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9679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12420"/>
    <xdr:sp macro="" textlink="">
      <xdr:nvSpPr>
        <xdr:cNvPr id="7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96796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2420"/>
    <xdr:sp macro="" textlink="">
      <xdr:nvSpPr>
        <xdr:cNvPr id="7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1508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12420"/>
    <xdr:sp macro="" textlink="">
      <xdr:nvSpPr>
        <xdr:cNvPr id="7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15084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137160</xdr:colOff>
      <xdr:row>33</xdr:row>
      <xdr:rowOff>53340</xdr:rowOff>
    </xdr:from>
    <xdr:ext cx="304800" cy="312420"/>
    <xdr:sp macro="" textlink="">
      <xdr:nvSpPr>
        <xdr:cNvPr id="7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37160" y="1820418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22860</xdr:colOff>
      <xdr:row>33</xdr:row>
      <xdr:rowOff>0</xdr:rowOff>
    </xdr:from>
    <xdr:ext cx="304800" cy="312420"/>
    <xdr:sp macro="" textlink="">
      <xdr:nvSpPr>
        <xdr:cNvPr id="8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2860" y="1815084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93</xdr:row>
      <xdr:rowOff>106680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437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6677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696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696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696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696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8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121920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4208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6588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6588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6588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6588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304800</xdr:colOff>
      <xdr:row>152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183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304800</xdr:colOff>
      <xdr:row>159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70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156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94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156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94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156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94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156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94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106680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106680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106680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106680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304800</xdr:colOff>
      <xdr:row>180</xdr:row>
      <xdr:rowOff>121920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1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121920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8508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91440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08885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91440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08885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91440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08885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91440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508885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304800</xdr:colOff>
      <xdr:row>211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613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2137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37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37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37535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1375350"/>
          <a:ext cx="304800" cy="31242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69342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173200"/>
          <a:ext cx="304800" cy="693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5542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5542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5542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55420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121920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600700"/>
          <a:ext cx="304800" cy="693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7620</xdr:colOff>
      <xdr:row>50</xdr:row>
      <xdr:rowOff>22860</xdr:rowOff>
    </xdr:from>
    <xdr:to>
      <xdr:col>0</xdr:col>
      <xdr:colOff>312420</xdr:colOff>
      <xdr:row>51</xdr:row>
      <xdr:rowOff>142875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7620" y="886206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304800</xdr:colOff>
      <xdr:row>124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078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1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304800</xdr:colOff>
      <xdr:row>156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878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304800</xdr:colOff>
      <xdr:row>163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0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304800</xdr:colOff>
      <xdr:row>160</xdr:row>
      <xdr:rowOff>112395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304800</xdr:colOff>
      <xdr:row>160</xdr:row>
      <xdr:rowOff>112395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304800</xdr:colOff>
      <xdr:row>160</xdr:row>
      <xdr:rowOff>112395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304800</xdr:colOff>
      <xdr:row>160</xdr:row>
      <xdr:rowOff>112395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106680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106680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106680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106680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304800</xdr:colOff>
      <xdr:row>184</xdr:row>
      <xdr:rowOff>121920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121920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4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304800</xdr:colOff>
      <xdr:row>215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30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304800</xdr:colOff>
      <xdr:row>223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3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219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69342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600700"/>
          <a:ext cx="304800" cy="693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5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5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5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5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12420"/>
    <xdr:sp macro="" textlink="">
      <xdr:nvSpPr>
        <xdr:cNvPr id="5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91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5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5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5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5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693420"/>
    <xdr:sp macro="" textlink="">
      <xdr:nvSpPr>
        <xdr:cNvPr id="5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191375"/>
          <a:ext cx="304800" cy="693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6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6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6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312420"/>
    <xdr:sp macro="" textlink="">
      <xdr:nvSpPr>
        <xdr:cNvPr id="6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833437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84</xdr:row>
      <xdr:rowOff>121920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600700"/>
          <a:ext cx="304800" cy="693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180975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362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304800</xdr:colOff>
      <xdr:row>110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078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121920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1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113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113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113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113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142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878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149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0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145</xdr:row>
      <xdr:rowOff>180975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145</xdr:row>
      <xdr:rowOff>180975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145</xdr:row>
      <xdr:rowOff>180975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145</xdr:row>
      <xdr:rowOff>180975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106680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106680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106680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106680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121920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176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4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173</xdr:row>
      <xdr:rowOff>91440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173</xdr:row>
      <xdr:rowOff>91440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173</xdr:row>
      <xdr:rowOff>91440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173</xdr:row>
      <xdr:rowOff>91440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304800</xdr:colOff>
      <xdr:row>201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30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304800</xdr:colOff>
      <xdr:row>209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3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304800</xdr:colOff>
      <xdr:row>205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304800</xdr:colOff>
      <xdr:row>205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304800</xdr:colOff>
      <xdr:row>205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304800</xdr:colOff>
      <xdr:row>205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1242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1827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373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373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37322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437322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312420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600700"/>
          <a:ext cx="304800" cy="693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103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362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121920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121920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121920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121920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981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125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078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304800</xdr:colOff>
      <xdr:row>131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11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304800</xdr:colOff>
      <xdr:row>128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304800</xdr:colOff>
      <xdr:row>128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304800</xdr:colOff>
      <xdr:row>128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304800</xdr:colOff>
      <xdr:row>128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3538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878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40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161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161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161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161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40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185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185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185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185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2971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2123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304800</xdr:colOff>
      <xdr:row>192</xdr:row>
      <xdr:rowOff>121920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458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304800</xdr:colOff>
      <xdr:row>187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304800</xdr:colOff>
      <xdr:row>187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304800</xdr:colOff>
      <xdr:row>187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304800</xdr:colOff>
      <xdr:row>187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783800"/>
          <a:ext cx="304800" cy="2819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304800</xdr:colOff>
      <xdr:row>216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308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304800</xdr:colOff>
      <xdr:row>224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832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304800</xdr:colOff>
      <xdr:row>220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304800</xdr:colOff>
      <xdr:row>220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304800</xdr:colOff>
      <xdr:row>220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304800</xdr:colOff>
      <xdr:row>220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703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1242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56591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0401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0401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0401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040100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3246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74295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866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121920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121920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7056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144780</xdr:rowOff>
    </xdr:from>
    <xdr:to>
      <xdr:col>0</xdr:col>
      <xdr:colOff>304800</xdr:colOff>
      <xdr:row>40</xdr:row>
      <xdr:rowOff>83820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8656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243840</xdr:colOff>
      <xdr:row>38</xdr:row>
      <xdr:rowOff>137160</xdr:rowOff>
    </xdr:from>
    <xdr:to>
      <xdr:col>0</xdr:col>
      <xdr:colOff>548640</xdr:colOff>
      <xdr:row>40</xdr:row>
      <xdr:rowOff>76200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243840" y="685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506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108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839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777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777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777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777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134</xdr:row>
      <xdr:rowOff>121920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602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141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12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138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364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138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364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138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364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138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3642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93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168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2697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077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077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077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164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5077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032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304800</xdr:colOff>
      <xdr:row>201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556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94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94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94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304800</xdr:colOff>
      <xdr:row>197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942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19050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00775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190500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2007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105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343775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9627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763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304800</xdr:colOff>
      <xdr:row>133</xdr:row>
      <xdr:rowOff>180975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096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304800</xdr:colOff>
      <xdr:row>130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304800</xdr:colOff>
      <xdr:row>130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304800</xdr:colOff>
      <xdr:row>130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304800</xdr:colOff>
      <xdr:row>130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3348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158</xdr:row>
      <xdr:rowOff>180975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859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180975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38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164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164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164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164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621375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186</xdr:row>
      <xdr:rowOff>180975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19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193</xdr:row>
      <xdr:rowOff>180975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5268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189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189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189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189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764875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304800</xdr:colOff>
      <xdr:row>218</xdr:row>
      <xdr:rowOff>180975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289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304800</xdr:colOff>
      <xdr:row>226</xdr:row>
      <xdr:rowOff>180975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813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304800</xdr:colOff>
      <xdr:row>222</xdr:row>
      <xdr:rowOff>180975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304800</xdr:colOff>
      <xdr:row>222</xdr:row>
      <xdr:rowOff>180975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304800</xdr:colOff>
      <xdr:row>222</xdr:row>
      <xdr:rowOff>180975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304800</xdr:colOff>
      <xdr:row>222</xdr:row>
      <xdr:rowOff>180975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051375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121920</xdr:colOff>
      <xdr:row>46</xdr:row>
      <xdr:rowOff>76200</xdr:rowOff>
    </xdr:from>
    <xdr:ext cx="304800" cy="19050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121920" y="620268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354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354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354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65354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190500"/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096000"/>
          <a:ext cx="304800" cy="190500"/>
        </a:xfrm>
        <a:prstGeom prst="rect">
          <a:avLst/>
        </a:prstGeom>
        <a:noFill/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110</xdr:row>
      <xdr:rowOff>190500</xdr:rowOff>
    </xdr:to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5486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304800</xdr:colOff>
      <xdr:row>119</xdr:row>
      <xdr:rowOff>121920</xdr:rowOff>
    </xdr:to>
    <xdr:sp macro="" textlink="">
      <xdr:nvSpPr>
        <xdr:cNvPr id="4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104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114300</xdr:rowOff>
    </xdr:to>
    <xdr:sp macro="" textlink="">
      <xdr:nvSpPr>
        <xdr:cNvPr id="4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294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114300</xdr:rowOff>
    </xdr:to>
    <xdr:sp macro="" textlink="">
      <xdr:nvSpPr>
        <xdr:cNvPr id="4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294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114300</xdr:rowOff>
    </xdr:to>
    <xdr:sp macro="" textlink="">
      <xdr:nvSpPr>
        <xdr:cNvPr id="4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294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114300</xdr:rowOff>
    </xdr:to>
    <xdr:sp macro="" textlink="">
      <xdr:nvSpPr>
        <xdr:cNvPr id="4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294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121920</xdr:rowOff>
    </xdr:to>
    <xdr:sp macro="" textlink="">
      <xdr:nvSpPr>
        <xdr:cNvPr id="5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4300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304800</xdr:colOff>
      <xdr:row>148</xdr:row>
      <xdr:rowOff>3175</xdr:rowOff>
    </xdr:to>
    <xdr:sp macro="" textlink="">
      <xdr:nvSpPr>
        <xdr:cNvPr id="5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763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144</xdr:row>
      <xdr:rowOff>1905</xdr:rowOff>
    </xdr:to>
    <xdr:sp macro="" textlink="">
      <xdr:nvSpPr>
        <xdr:cNvPr id="5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01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144</xdr:row>
      <xdr:rowOff>1905</xdr:rowOff>
    </xdr:to>
    <xdr:sp macro="" textlink="">
      <xdr:nvSpPr>
        <xdr:cNvPr id="5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01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144</xdr:row>
      <xdr:rowOff>1905</xdr:rowOff>
    </xdr:to>
    <xdr:sp macro="" textlink="">
      <xdr:nvSpPr>
        <xdr:cNvPr id="5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01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304800</xdr:colOff>
      <xdr:row>144</xdr:row>
      <xdr:rowOff>1905</xdr:rowOff>
    </xdr:to>
    <xdr:sp macro="" textlink="">
      <xdr:nvSpPr>
        <xdr:cNvPr id="5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0015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173</xdr:row>
      <xdr:rowOff>3175</xdr:rowOff>
    </xdr:to>
    <xdr:sp macro="" textlink="">
      <xdr:nvSpPr>
        <xdr:cNvPr id="5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526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3175</xdr:rowOff>
    </xdr:to>
    <xdr:sp macro="" textlink="">
      <xdr:nvSpPr>
        <xdr:cNvPr id="5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05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178</xdr:row>
      <xdr:rowOff>121920</xdr:rowOff>
    </xdr:to>
    <xdr:sp macro="" textlink="">
      <xdr:nvSpPr>
        <xdr:cNvPr id="5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178</xdr:row>
      <xdr:rowOff>121920</xdr:rowOff>
    </xdr:to>
    <xdr:sp macro="" textlink="">
      <xdr:nvSpPr>
        <xdr:cNvPr id="5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178</xdr:row>
      <xdr:rowOff>121920</xdr:rowOff>
    </xdr:to>
    <xdr:sp macro="" textlink="">
      <xdr:nvSpPr>
        <xdr:cNvPr id="6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178</xdr:row>
      <xdr:rowOff>121920</xdr:rowOff>
    </xdr:to>
    <xdr:sp macro="" textlink="">
      <xdr:nvSpPr>
        <xdr:cNvPr id="6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2880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6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6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1905</xdr:rowOff>
    </xdr:to>
    <xdr:sp macro="" textlink="">
      <xdr:nvSpPr>
        <xdr:cNvPr id="6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1905</xdr:rowOff>
    </xdr:to>
    <xdr:sp macro="" textlink="">
      <xdr:nvSpPr>
        <xdr:cNvPr id="6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1905</xdr:rowOff>
    </xdr:to>
    <xdr:sp macro="" textlink="">
      <xdr:nvSpPr>
        <xdr:cNvPr id="6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1905</xdr:rowOff>
    </xdr:to>
    <xdr:sp macro="" textlink="">
      <xdr:nvSpPr>
        <xdr:cNvPr id="6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6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6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7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7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7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7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304800</xdr:colOff>
      <xdr:row>201</xdr:row>
      <xdr:rowOff>3175</xdr:rowOff>
    </xdr:to>
    <xdr:sp macro="" textlink="">
      <xdr:nvSpPr>
        <xdr:cNvPr id="7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286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304800</xdr:colOff>
      <xdr:row>208</xdr:row>
      <xdr:rowOff>3175</xdr:rowOff>
    </xdr:to>
    <xdr:sp macro="" textlink="">
      <xdr:nvSpPr>
        <xdr:cNvPr id="7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1935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204</xdr:row>
      <xdr:rowOff>1270</xdr:rowOff>
    </xdr:to>
    <xdr:sp macro="" textlink="">
      <xdr:nvSpPr>
        <xdr:cNvPr id="7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4315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204</xdr:row>
      <xdr:rowOff>1270</xdr:rowOff>
    </xdr:to>
    <xdr:sp macro="" textlink="">
      <xdr:nvSpPr>
        <xdr:cNvPr id="7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4315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204</xdr:row>
      <xdr:rowOff>1270</xdr:rowOff>
    </xdr:to>
    <xdr:sp macro="" textlink="">
      <xdr:nvSpPr>
        <xdr:cNvPr id="7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4315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304800</xdr:colOff>
      <xdr:row>204</xdr:row>
      <xdr:rowOff>1270</xdr:rowOff>
    </xdr:to>
    <xdr:sp macro="" textlink="">
      <xdr:nvSpPr>
        <xdr:cNvPr id="7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4315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304800</xdr:colOff>
      <xdr:row>233</xdr:row>
      <xdr:rowOff>3175</xdr:rowOff>
    </xdr:to>
    <xdr:sp macro="" textlink="">
      <xdr:nvSpPr>
        <xdr:cNvPr id="8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8956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304800</xdr:colOff>
      <xdr:row>241</xdr:row>
      <xdr:rowOff>3175</xdr:rowOff>
    </xdr:to>
    <xdr:sp macro="" textlink="">
      <xdr:nvSpPr>
        <xdr:cNvPr id="8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480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304800</xdr:colOff>
      <xdr:row>237</xdr:row>
      <xdr:rowOff>3175</xdr:rowOff>
    </xdr:to>
    <xdr:sp macro="" textlink="">
      <xdr:nvSpPr>
        <xdr:cNvPr id="8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304800</xdr:colOff>
      <xdr:row>237</xdr:row>
      <xdr:rowOff>3175</xdr:rowOff>
    </xdr:to>
    <xdr:sp macro="" textlink="">
      <xdr:nvSpPr>
        <xdr:cNvPr id="8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304800</xdr:colOff>
      <xdr:row>237</xdr:row>
      <xdr:rowOff>3175</xdr:rowOff>
    </xdr:to>
    <xdr:sp macro="" textlink="">
      <xdr:nvSpPr>
        <xdr:cNvPr id="8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304800</xdr:colOff>
      <xdr:row>237</xdr:row>
      <xdr:rowOff>3175</xdr:rowOff>
    </xdr:to>
    <xdr:sp macro="" textlink="">
      <xdr:nvSpPr>
        <xdr:cNvPr id="8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7180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190500"/>
    <xdr:sp macro="" textlink="">
      <xdr:nvSpPr>
        <xdr:cNvPr id="8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173575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2420"/>
    <xdr:sp macro="" textlink="">
      <xdr:nvSpPr>
        <xdr:cNvPr id="87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5545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2420"/>
    <xdr:sp macro="" textlink="">
      <xdr:nvSpPr>
        <xdr:cNvPr id="88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5545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2420"/>
    <xdr:sp macro="" textlink="">
      <xdr:nvSpPr>
        <xdr:cNvPr id="89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554575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2420"/>
    <xdr:sp macro="" textlink="">
      <xdr:nvSpPr>
        <xdr:cNvPr id="9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554575"/>
          <a:ext cx="304800" cy="312420"/>
        </a:xfrm>
        <a:prstGeom prst="rect">
          <a:avLst/>
        </a:prstGeom>
        <a:noFill/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182880</xdr:rowOff>
    </xdr:to>
    <xdr:sp macro="" textlink="">
      <xdr:nvSpPr>
        <xdr:cNvPr id="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66675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77</xdr:row>
      <xdr:rowOff>121920</xdr:rowOff>
    </xdr:to>
    <xdr:sp macro="" textlink="">
      <xdr:nvSpPr>
        <xdr:cNvPr id="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4295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48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48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48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70485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121920</xdr:rowOff>
    </xdr:to>
    <xdr:sp macro="" textlink="">
      <xdr:nvSpPr>
        <xdr:cNvPr id="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1849100"/>
          <a:ext cx="304800" cy="3124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304800</xdr:colOff>
      <xdr:row>106</xdr:row>
      <xdr:rowOff>1681</xdr:rowOff>
    </xdr:to>
    <xdr:sp macro="" textlink="">
      <xdr:nvSpPr>
        <xdr:cNvPr id="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31826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1905</xdr:rowOff>
    </xdr:to>
    <xdr:sp macro="" textlink="">
      <xdr:nvSpPr>
        <xdr:cNvPr id="1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206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1905</xdr:rowOff>
    </xdr:to>
    <xdr:sp macro="" textlink="">
      <xdr:nvSpPr>
        <xdr:cNvPr id="1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206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1905</xdr:rowOff>
    </xdr:to>
    <xdr:sp macro="" textlink="">
      <xdr:nvSpPr>
        <xdr:cNvPr id="1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206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1905</xdr:rowOff>
    </xdr:to>
    <xdr:sp macro="" textlink="">
      <xdr:nvSpPr>
        <xdr:cNvPr id="1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24206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131</xdr:row>
      <xdr:rowOff>1681</xdr:rowOff>
    </xdr:to>
    <xdr:sp macro="" textlink="">
      <xdr:nvSpPr>
        <xdr:cNvPr id="1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7945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1681</xdr:rowOff>
    </xdr:to>
    <xdr:sp macro="" textlink="">
      <xdr:nvSpPr>
        <xdr:cNvPr id="15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46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136</xdr:row>
      <xdr:rowOff>121920</xdr:rowOff>
    </xdr:to>
    <xdr:sp macro="" textlink="">
      <xdr:nvSpPr>
        <xdr:cNvPr id="16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071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136</xdr:row>
      <xdr:rowOff>121920</xdr:rowOff>
    </xdr:to>
    <xdr:sp macro="" textlink="">
      <xdr:nvSpPr>
        <xdr:cNvPr id="17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071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136</xdr:row>
      <xdr:rowOff>121920</xdr:rowOff>
    </xdr:to>
    <xdr:sp macro="" textlink="">
      <xdr:nvSpPr>
        <xdr:cNvPr id="18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071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136</xdr:row>
      <xdr:rowOff>121920</xdr:rowOff>
    </xdr:to>
    <xdr:sp macro="" textlink="">
      <xdr:nvSpPr>
        <xdr:cNvPr id="19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8707100"/>
          <a:ext cx="304800" cy="5029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0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1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1905</xdr:rowOff>
    </xdr:to>
    <xdr:sp macro="" textlink="">
      <xdr:nvSpPr>
        <xdr:cNvPr id="22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1905</xdr:rowOff>
    </xdr:to>
    <xdr:sp macro="" textlink="">
      <xdr:nvSpPr>
        <xdr:cNvPr id="23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1905</xdr:rowOff>
    </xdr:to>
    <xdr:sp macro="" textlink="">
      <xdr:nvSpPr>
        <xdr:cNvPr id="24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1905</xdr:rowOff>
    </xdr:to>
    <xdr:sp macro="" textlink="">
      <xdr:nvSpPr>
        <xdr:cNvPr id="25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9240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6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7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8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29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30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31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1681</xdr:rowOff>
    </xdr:to>
    <xdr:sp macro="" textlink="">
      <xdr:nvSpPr>
        <xdr:cNvPr id="32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27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304800</xdr:colOff>
      <xdr:row>166</xdr:row>
      <xdr:rowOff>1681</xdr:rowOff>
    </xdr:to>
    <xdr:sp macro="" textlink="">
      <xdr:nvSpPr>
        <xdr:cNvPr id="33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46126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179070</xdr:rowOff>
    </xdr:to>
    <xdr:sp macro="" textlink="">
      <xdr:nvSpPr>
        <xdr:cNvPr id="34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8506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179070</xdr:rowOff>
    </xdr:to>
    <xdr:sp macro="" textlink="">
      <xdr:nvSpPr>
        <xdr:cNvPr id="35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8506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179070</xdr:rowOff>
    </xdr:to>
    <xdr:sp macro="" textlink="">
      <xdr:nvSpPr>
        <xdr:cNvPr id="36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8506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161</xdr:row>
      <xdr:rowOff>179070</xdr:rowOff>
    </xdr:to>
    <xdr:sp macro="" textlink="">
      <xdr:nvSpPr>
        <xdr:cNvPr id="37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3850600"/>
          <a:ext cx="304800" cy="1866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304800</xdr:colOff>
      <xdr:row>191</xdr:row>
      <xdr:rowOff>1681</xdr:rowOff>
    </xdr:to>
    <xdr:sp macro="" textlink="">
      <xdr:nvSpPr>
        <xdr:cNvPr id="3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9375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304800</xdr:colOff>
      <xdr:row>199</xdr:row>
      <xdr:rowOff>1681</xdr:rowOff>
    </xdr:to>
    <xdr:sp macro="" textlink="">
      <xdr:nvSpPr>
        <xdr:cNvPr id="39" name="AutoShape 2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899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195</xdr:row>
      <xdr:rowOff>1681</xdr:rowOff>
    </xdr:to>
    <xdr:sp macro="" textlink="">
      <xdr:nvSpPr>
        <xdr:cNvPr id="40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137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195</xdr:row>
      <xdr:rowOff>1681</xdr:rowOff>
    </xdr:to>
    <xdr:sp macro="" textlink="">
      <xdr:nvSpPr>
        <xdr:cNvPr id="41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137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195</xdr:row>
      <xdr:rowOff>1681</xdr:rowOff>
    </xdr:to>
    <xdr:sp macro="" textlink="">
      <xdr:nvSpPr>
        <xdr:cNvPr id="42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1371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304800</xdr:colOff>
      <xdr:row>195</xdr:row>
      <xdr:rowOff>1681</xdr:rowOff>
    </xdr:to>
    <xdr:sp macro="" textlink="">
      <xdr:nvSpPr>
        <xdr:cNvPr id="43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30137100"/>
          <a:ext cx="304800" cy="188595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190500"/>
    <xdr:sp macro="" textlink="">
      <xdr:nvSpPr>
        <xdr:cNvPr id="44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197929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5" name="AutoShape 3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497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6" name="AutoShape 4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497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7" name="AutoShape 5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497800"/>
          <a:ext cx="304800" cy="31242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12420"/>
    <xdr:sp macro="" textlink="">
      <xdr:nvSpPr>
        <xdr:cNvPr id="48" name="AutoShape 1" descr="https://i.mycdn.me/i?r=AzEPZsRbOZEKgBhR0XGMT1RkukNBaC5b4xJuTKvwnR3t8qaKTM5SRkZCeTgDn6uOyic"/>
        <xdr:cNvSpPr>
          <a:spLocks noChangeAspect="1" noChangeArrowheads="1"/>
        </xdr:cNvSpPr>
      </xdr:nvSpPr>
      <xdr:spPr bwMode="auto">
        <a:xfrm>
          <a:off x="0" y="20497800"/>
          <a:ext cx="304800" cy="31242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4"/>
  <sheetViews>
    <sheetView topLeftCell="A25" zoomScaleNormal="100" workbookViewId="0">
      <selection activeCell="A47" sqref="A47"/>
    </sheetView>
  </sheetViews>
  <sheetFormatPr defaultColWidth="9.140625" defaultRowHeight="15" x14ac:dyDescent="0.25"/>
  <cols>
    <col min="1" max="1" width="27" style="1" customWidth="1"/>
    <col min="2" max="2" width="5.28515625" style="3" customWidth="1"/>
    <col min="3" max="4" width="6" style="1" customWidth="1"/>
    <col min="5" max="5" width="7.28515625" style="1" customWidth="1"/>
    <col min="6" max="6" width="6.5703125" style="1" customWidth="1"/>
    <col min="7" max="8" width="5.7109375" style="1" customWidth="1"/>
    <col min="9" max="9" width="6.28515625" style="1" customWidth="1"/>
    <col min="10" max="10" width="6.7109375" style="1" customWidth="1"/>
    <col min="11" max="11" width="8.28515625" style="1" customWidth="1"/>
    <col min="12" max="16384" width="9.140625" style="1"/>
  </cols>
  <sheetData>
    <row r="1" spans="1:57" ht="30.6" customHeight="1" thickBot="1" x14ac:dyDescent="0.3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57" ht="29.45" customHeight="1" x14ac:dyDescent="0.25">
      <c r="A2" s="248" t="s">
        <v>282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  <c r="L2" s="106"/>
    </row>
    <row r="3" spans="1:57" ht="44.45" customHeight="1" thickBot="1" x14ac:dyDescent="0.3">
      <c r="A3" s="251" t="s">
        <v>283</v>
      </c>
      <c r="B3" s="252"/>
      <c r="C3" s="252"/>
      <c r="D3" s="252"/>
      <c r="E3" s="252"/>
      <c r="F3" s="252"/>
      <c r="G3" s="252"/>
      <c r="H3" s="252"/>
      <c r="I3" s="252"/>
      <c r="J3" s="252"/>
      <c r="K3" s="253"/>
      <c r="L3" s="106"/>
    </row>
    <row r="4" spans="1:57" ht="15.75" customHeight="1" x14ac:dyDescent="0.25">
      <c r="A4" s="266" t="s">
        <v>275</v>
      </c>
      <c r="B4" s="267"/>
      <c r="C4" s="267"/>
      <c r="D4" s="267"/>
      <c r="E4" s="267"/>
      <c r="F4" s="267"/>
      <c r="G4" s="267"/>
      <c r="H4" s="267"/>
      <c r="I4" s="267"/>
      <c r="J4" s="267"/>
      <c r="K4" s="268"/>
    </row>
    <row r="5" spans="1:57" ht="15.75" customHeight="1" x14ac:dyDescent="0.25">
      <c r="A5" s="266" t="s">
        <v>274</v>
      </c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57" ht="15.75" customHeight="1" thickBot="1" x14ac:dyDescent="0.3">
      <c r="A6" s="269">
        <v>44927</v>
      </c>
      <c r="B6" s="270"/>
      <c r="C6" s="270"/>
      <c r="D6" s="270"/>
      <c r="E6" s="270"/>
      <c r="F6" s="270"/>
      <c r="G6" s="270"/>
      <c r="H6" s="270"/>
      <c r="I6" s="270"/>
      <c r="J6" s="270"/>
      <c r="K6" s="271"/>
    </row>
    <row r="7" spans="1:57" s="3" customFormat="1" ht="15.6" customHeight="1" x14ac:dyDescent="0.25">
      <c r="A7" s="254" t="s">
        <v>291</v>
      </c>
      <c r="B7" s="255"/>
      <c r="C7" s="255"/>
      <c r="D7" s="255"/>
      <c r="E7" s="255"/>
      <c r="F7" s="255"/>
      <c r="G7" s="255"/>
      <c r="H7" s="255"/>
      <c r="I7" s="255"/>
      <c r="J7" s="255"/>
      <c r="K7" s="256"/>
      <c r="L7" s="22"/>
    </row>
    <row r="8" spans="1:57" s="3" customFormat="1" ht="16.149999999999999" customHeight="1" thickBot="1" x14ac:dyDescent="0.3">
      <c r="A8" s="257" t="s">
        <v>273</v>
      </c>
      <c r="B8" s="258"/>
      <c r="C8" s="258"/>
      <c r="D8" s="258"/>
      <c r="E8" s="258"/>
      <c r="F8" s="258"/>
      <c r="G8" s="258"/>
      <c r="H8" s="258"/>
      <c r="I8" s="258"/>
      <c r="J8" s="258"/>
      <c r="K8" s="259"/>
      <c r="L8" s="22"/>
    </row>
    <row r="9" spans="1:57" ht="15.75" thickBot="1" x14ac:dyDescent="0.3">
      <c r="A9" s="228"/>
      <c r="B9" s="222"/>
      <c r="C9" s="106"/>
      <c r="D9" s="106"/>
      <c r="E9" s="106"/>
      <c r="F9" s="106"/>
      <c r="G9" s="106"/>
      <c r="H9" s="106"/>
      <c r="I9" s="106"/>
      <c r="J9" s="106"/>
      <c r="K9" s="229"/>
    </row>
    <row r="10" spans="1:57" s="3" customFormat="1" ht="30" customHeight="1" x14ac:dyDescent="0.25">
      <c r="A10" s="274" t="s">
        <v>0</v>
      </c>
      <c r="B10" s="276" t="s">
        <v>1</v>
      </c>
      <c r="C10" s="278"/>
      <c r="D10" s="278"/>
      <c r="E10" s="278"/>
      <c r="F10" s="278"/>
      <c r="G10" s="279" t="s">
        <v>6</v>
      </c>
      <c r="H10" s="279"/>
      <c r="I10" s="279"/>
      <c r="J10" s="279"/>
      <c r="K10" s="282" t="s">
        <v>175</v>
      </c>
    </row>
    <row r="11" spans="1:57" s="3" customFormat="1" ht="28.15" customHeight="1" thickBot="1" x14ac:dyDescent="0.3">
      <c r="A11" s="275"/>
      <c r="B11" s="277"/>
      <c r="C11" s="172" t="s">
        <v>2</v>
      </c>
      <c r="D11" s="172" t="s">
        <v>3</v>
      </c>
      <c r="E11" s="172" t="s">
        <v>4</v>
      </c>
      <c r="F11" s="173" t="s">
        <v>5</v>
      </c>
      <c r="G11" s="174" t="s">
        <v>7</v>
      </c>
      <c r="H11" s="172" t="s">
        <v>8</v>
      </c>
      <c r="I11" s="172" t="s">
        <v>22</v>
      </c>
      <c r="J11" s="175" t="s">
        <v>9</v>
      </c>
      <c r="K11" s="283"/>
    </row>
    <row r="12" spans="1:57" s="3" customFormat="1" ht="14.45" customHeight="1" x14ac:dyDescent="0.3">
      <c r="A12" s="38" t="s">
        <v>17</v>
      </c>
      <c r="B12" s="14"/>
      <c r="C12" s="15"/>
      <c r="D12" s="15"/>
      <c r="E12" s="15"/>
      <c r="F12" s="34"/>
      <c r="G12" s="15"/>
      <c r="H12" s="15"/>
      <c r="I12" s="15"/>
      <c r="J12" s="15"/>
      <c r="K12" s="230"/>
    </row>
    <row r="13" spans="1:57" s="18" customFormat="1" ht="15.75" x14ac:dyDescent="0.25">
      <c r="A13" s="78" t="s">
        <v>24</v>
      </c>
      <c r="B13" s="79"/>
      <c r="C13" s="79"/>
      <c r="D13" s="79"/>
      <c r="E13" s="80">
        <f t="shared" ref="E13:J13" si="0">E14+E21+E30+E33+E42+E45+E46+E47</f>
        <v>158.17329999999998</v>
      </c>
      <c r="F13" s="83">
        <f t="shared" si="0"/>
        <v>935</v>
      </c>
      <c r="G13" s="83">
        <f t="shared" si="0"/>
        <v>26.899999999999995</v>
      </c>
      <c r="H13" s="83">
        <f t="shared" si="0"/>
        <v>26.600000000000005</v>
      </c>
      <c r="I13" s="83">
        <f t="shared" si="0"/>
        <v>96.2</v>
      </c>
      <c r="J13" s="83">
        <f t="shared" si="0"/>
        <v>731.39999999999986</v>
      </c>
      <c r="K13" s="84"/>
      <c r="L13" s="54"/>
      <c r="M13" s="54" t="s">
        <v>292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</row>
    <row r="14" spans="1:57" s="10" customFormat="1" ht="45.6" customHeight="1" x14ac:dyDescent="0.25">
      <c r="A14" s="46" t="s">
        <v>67</v>
      </c>
      <c r="B14" s="4"/>
      <c r="C14" s="127"/>
      <c r="D14" s="127"/>
      <c r="E14" s="125">
        <f>E15+E16+E18+E19+E20</f>
        <v>27.4373</v>
      </c>
      <c r="F14" s="126">
        <v>80</v>
      </c>
      <c r="G14" s="127">
        <v>5.0999999999999996</v>
      </c>
      <c r="H14" s="127">
        <v>8.5</v>
      </c>
      <c r="I14" s="127">
        <v>1.4</v>
      </c>
      <c r="J14" s="128">
        <v>102.5</v>
      </c>
      <c r="K14" s="134" t="s">
        <v>176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1:57" s="12" customFormat="1" ht="28.9" customHeight="1" x14ac:dyDescent="0.25">
      <c r="A15" s="42" t="s">
        <v>68</v>
      </c>
      <c r="B15" s="4">
        <v>400</v>
      </c>
      <c r="C15" s="11">
        <v>41</v>
      </c>
      <c r="D15" s="11">
        <v>24</v>
      </c>
      <c r="E15" s="9">
        <f>B15*C15/1000</f>
        <v>16.399999999999999</v>
      </c>
      <c r="F15" s="11"/>
      <c r="G15" s="11"/>
      <c r="H15" s="11"/>
      <c r="I15" s="11"/>
      <c r="J15" s="100"/>
      <c r="K15" s="48"/>
      <c r="L15" s="11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s="12" customFormat="1" ht="14.25" customHeight="1" x14ac:dyDescent="0.25">
      <c r="A16" s="49" t="s">
        <v>11</v>
      </c>
      <c r="B16" s="4">
        <v>34</v>
      </c>
      <c r="C16" s="11">
        <v>22.5</v>
      </c>
      <c r="D16" s="11">
        <v>18</v>
      </c>
      <c r="E16" s="9">
        <f t="shared" ref="E16:E20" si="1">B16*C16/1000</f>
        <v>0.76500000000000001</v>
      </c>
      <c r="F16" s="11"/>
      <c r="G16" s="11"/>
      <c r="H16" s="11"/>
      <c r="I16" s="11"/>
      <c r="J16" s="100"/>
      <c r="K16" s="48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100" s="3" customFormat="1" ht="14.25" customHeight="1" x14ac:dyDescent="0.25">
      <c r="A17" s="56" t="s">
        <v>62</v>
      </c>
      <c r="B17" s="4"/>
      <c r="C17" s="16"/>
      <c r="D17" s="16">
        <v>16</v>
      </c>
      <c r="E17" s="9"/>
      <c r="F17" s="16"/>
      <c r="G17" s="16"/>
      <c r="H17" s="16"/>
      <c r="I17" s="16"/>
      <c r="J17" s="101"/>
      <c r="K17" s="51"/>
      <c r="L17" s="22"/>
      <c r="M17" s="22" t="s">
        <v>257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1:100" s="12" customFormat="1" ht="14.25" customHeight="1" x14ac:dyDescent="0.25">
      <c r="A18" s="42" t="s">
        <v>31</v>
      </c>
      <c r="B18" s="4">
        <v>286</v>
      </c>
      <c r="C18" s="11">
        <v>32</v>
      </c>
      <c r="D18" s="11">
        <v>32</v>
      </c>
      <c r="E18" s="9">
        <f t="shared" si="1"/>
        <v>9.1519999999999992</v>
      </c>
      <c r="F18" s="11"/>
      <c r="G18" s="11"/>
      <c r="H18" s="11"/>
      <c r="I18" s="11"/>
      <c r="J18" s="100"/>
      <c r="K18" s="48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100" s="12" customFormat="1" ht="14.25" customHeight="1" x14ac:dyDescent="0.25">
      <c r="A19" s="42" t="s">
        <v>29</v>
      </c>
      <c r="B19" s="4">
        <v>41</v>
      </c>
      <c r="C19" s="11">
        <v>8.3000000000000007</v>
      </c>
      <c r="D19" s="11">
        <v>7</v>
      </c>
      <c r="E19" s="9">
        <f t="shared" si="1"/>
        <v>0.34029999999999999</v>
      </c>
      <c r="F19" s="11"/>
      <c r="G19" s="11"/>
      <c r="H19" s="11"/>
      <c r="I19" s="11"/>
      <c r="J19" s="100"/>
      <c r="K19" s="48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</row>
    <row r="20" spans="1:100" s="24" customFormat="1" ht="17.25" customHeight="1" x14ac:dyDescent="0.25">
      <c r="A20" s="49" t="s">
        <v>38</v>
      </c>
      <c r="B20" s="4">
        <v>195</v>
      </c>
      <c r="C20" s="20">
        <v>4</v>
      </c>
      <c r="D20" s="20">
        <v>4</v>
      </c>
      <c r="E20" s="9">
        <f t="shared" si="1"/>
        <v>0.78</v>
      </c>
      <c r="F20" s="20"/>
      <c r="G20" s="20"/>
      <c r="H20" s="20"/>
      <c r="I20" s="20"/>
      <c r="J20" s="102"/>
      <c r="K20" s="45"/>
    </row>
    <row r="21" spans="1:100" s="10" customFormat="1" ht="29.45" customHeight="1" x14ac:dyDescent="0.25">
      <c r="A21" s="46" t="s">
        <v>276</v>
      </c>
      <c r="B21" s="4"/>
      <c r="C21" s="7"/>
      <c r="D21" s="7"/>
      <c r="E21" s="125">
        <f>E22+E23+E24+E25+E26+E27+E28+E29</f>
        <v>21.584000000000003</v>
      </c>
      <c r="F21" s="126">
        <v>250</v>
      </c>
      <c r="G21" s="127">
        <v>5.9</v>
      </c>
      <c r="H21" s="127">
        <v>6.3</v>
      </c>
      <c r="I21" s="127">
        <v>16</v>
      </c>
      <c r="J21" s="128">
        <v>144.30000000000001</v>
      </c>
      <c r="K21" s="134" t="s">
        <v>177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pans="1:100" s="22" customFormat="1" ht="30" x14ac:dyDescent="0.25">
      <c r="A22" s="49" t="s">
        <v>60</v>
      </c>
      <c r="B22" s="4">
        <v>285</v>
      </c>
      <c r="C22" s="20">
        <v>29</v>
      </c>
      <c r="D22" s="20">
        <v>26</v>
      </c>
      <c r="E22" s="9">
        <f>B22*C22/1000</f>
        <v>8.2650000000000006</v>
      </c>
      <c r="F22" s="21"/>
      <c r="G22" s="21"/>
      <c r="H22" s="21"/>
      <c r="I22" s="21"/>
      <c r="J22" s="103"/>
      <c r="K22" s="50"/>
    </row>
    <row r="23" spans="1:100" s="3" customFormat="1" ht="15.75" customHeight="1" x14ac:dyDescent="0.25">
      <c r="A23" s="25" t="s">
        <v>10</v>
      </c>
      <c r="B23" s="35">
        <v>34</v>
      </c>
      <c r="C23" s="27">
        <v>67</v>
      </c>
      <c r="D23" s="27">
        <v>50</v>
      </c>
      <c r="E23" s="9">
        <f t="shared" ref="E23:E29" si="2">B23*C23/1000</f>
        <v>2.278</v>
      </c>
      <c r="F23" s="26"/>
      <c r="G23" s="26"/>
      <c r="H23" s="26"/>
      <c r="I23" s="26"/>
      <c r="J23" s="104"/>
      <c r="K23" s="58"/>
    </row>
    <row r="24" spans="1:100" s="3" customFormat="1" ht="16.5" customHeight="1" x14ac:dyDescent="0.25">
      <c r="A24" s="42" t="s">
        <v>11</v>
      </c>
      <c r="B24" s="4">
        <v>34</v>
      </c>
      <c r="C24" s="11">
        <v>12.5</v>
      </c>
      <c r="D24" s="11">
        <v>10</v>
      </c>
      <c r="E24" s="9">
        <f t="shared" si="2"/>
        <v>0.42499999999999999</v>
      </c>
      <c r="F24" s="5"/>
      <c r="G24" s="5"/>
      <c r="H24" s="5"/>
      <c r="I24" s="5"/>
      <c r="J24" s="64"/>
      <c r="K24" s="58"/>
    </row>
    <row r="25" spans="1:100" s="3" customFormat="1" ht="15.75" customHeight="1" x14ac:dyDescent="0.25">
      <c r="A25" s="42" t="s">
        <v>29</v>
      </c>
      <c r="B25" s="4">
        <v>41</v>
      </c>
      <c r="C25" s="11">
        <v>12</v>
      </c>
      <c r="D25" s="11">
        <v>10</v>
      </c>
      <c r="E25" s="9">
        <f t="shared" si="2"/>
        <v>0.49199999999999999</v>
      </c>
      <c r="F25" s="5"/>
      <c r="G25" s="5"/>
      <c r="H25" s="5"/>
      <c r="I25" s="5"/>
      <c r="J25" s="64"/>
      <c r="K25" s="58"/>
    </row>
    <row r="26" spans="1:100" s="3" customFormat="1" ht="13.5" customHeight="1" x14ac:dyDescent="0.25">
      <c r="A26" s="42" t="s">
        <v>49</v>
      </c>
      <c r="B26" s="4">
        <v>109</v>
      </c>
      <c r="C26" s="11">
        <v>28</v>
      </c>
      <c r="D26" s="11">
        <v>18</v>
      </c>
      <c r="E26" s="9">
        <f t="shared" si="2"/>
        <v>3.052</v>
      </c>
      <c r="F26" s="5"/>
      <c r="G26" s="5"/>
      <c r="H26" s="5"/>
      <c r="I26" s="5"/>
      <c r="J26" s="64"/>
      <c r="K26" s="58"/>
      <c r="L26" s="22"/>
    </row>
    <row r="27" spans="1:100" s="3" customFormat="1" ht="13.5" customHeight="1" x14ac:dyDescent="0.25">
      <c r="A27" s="42" t="s">
        <v>29</v>
      </c>
      <c r="B27" s="4">
        <v>41</v>
      </c>
      <c r="C27" s="11">
        <v>12</v>
      </c>
      <c r="D27" s="11">
        <v>10</v>
      </c>
      <c r="E27" s="9">
        <f t="shared" si="2"/>
        <v>0.49199999999999999</v>
      </c>
      <c r="F27" s="5"/>
      <c r="G27" s="5"/>
      <c r="H27" s="5"/>
      <c r="I27" s="5"/>
      <c r="J27" s="64"/>
      <c r="K27" s="58"/>
    </row>
    <row r="28" spans="1:100" s="3" customFormat="1" ht="13.5" customHeight="1" x14ac:dyDescent="0.25">
      <c r="A28" s="42" t="s">
        <v>21</v>
      </c>
      <c r="B28" s="4">
        <v>1005</v>
      </c>
      <c r="C28" s="11">
        <v>5</v>
      </c>
      <c r="D28" s="11">
        <v>5</v>
      </c>
      <c r="E28" s="9">
        <f t="shared" si="2"/>
        <v>5.0250000000000004</v>
      </c>
      <c r="F28" s="5"/>
      <c r="G28" s="5"/>
      <c r="H28" s="5"/>
      <c r="I28" s="5"/>
      <c r="J28" s="64"/>
      <c r="K28" s="58"/>
    </row>
    <row r="29" spans="1:100" s="3" customFormat="1" ht="13.5" customHeight="1" x14ac:dyDescent="0.25">
      <c r="A29" s="42" t="s">
        <v>13</v>
      </c>
      <c r="B29" s="4">
        <v>311</v>
      </c>
      <c r="C29" s="11">
        <v>5</v>
      </c>
      <c r="D29" s="11">
        <v>5</v>
      </c>
      <c r="E29" s="9">
        <f t="shared" si="2"/>
        <v>1.5549999999999999</v>
      </c>
      <c r="F29" s="5"/>
      <c r="G29" s="5"/>
      <c r="H29" s="5"/>
      <c r="I29" s="5"/>
      <c r="J29" s="64"/>
      <c r="K29" s="58"/>
    </row>
    <row r="30" spans="1:100" s="28" customFormat="1" ht="29.45" customHeight="1" x14ac:dyDescent="0.25">
      <c r="A30" s="46" t="s">
        <v>70</v>
      </c>
      <c r="B30" s="4"/>
      <c r="C30" s="17"/>
      <c r="D30" s="17"/>
      <c r="E30" s="125">
        <f>E31+E32</f>
        <v>12.764999999999999</v>
      </c>
      <c r="F30" s="127">
        <v>150</v>
      </c>
      <c r="G30" s="127">
        <v>3.7</v>
      </c>
      <c r="H30" s="127">
        <v>3.6</v>
      </c>
      <c r="I30" s="127">
        <v>29.7</v>
      </c>
      <c r="J30" s="128">
        <v>166</v>
      </c>
      <c r="K30" s="134" t="s">
        <v>179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</row>
    <row r="31" spans="1:100" x14ac:dyDescent="0.25">
      <c r="A31" s="42" t="s">
        <v>40</v>
      </c>
      <c r="B31" s="4">
        <v>165</v>
      </c>
      <c r="C31" s="2">
        <v>53</v>
      </c>
      <c r="D31" s="2">
        <v>53</v>
      </c>
      <c r="E31" s="9">
        <f t="shared" ref="E31:E32" si="3">B31*C31/1000</f>
        <v>8.7449999999999992</v>
      </c>
      <c r="F31" s="16"/>
      <c r="G31" s="16"/>
      <c r="H31" s="16"/>
      <c r="I31" s="16"/>
      <c r="J31" s="101"/>
      <c r="K31" s="51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</row>
    <row r="32" spans="1:100" x14ac:dyDescent="0.25">
      <c r="A32" s="42" t="s">
        <v>21</v>
      </c>
      <c r="B32" s="4">
        <v>1005</v>
      </c>
      <c r="C32" s="2">
        <v>4</v>
      </c>
      <c r="D32" s="2">
        <v>4</v>
      </c>
      <c r="E32" s="9">
        <f t="shared" si="3"/>
        <v>4.0199999999999996</v>
      </c>
      <c r="F32" s="16"/>
      <c r="G32" s="16"/>
      <c r="H32" s="16"/>
      <c r="I32" s="16"/>
      <c r="J32" s="101"/>
      <c r="K32" s="51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</row>
    <row r="33" spans="1:100" s="28" customFormat="1" ht="30" customHeight="1" x14ac:dyDescent="0.25">
      <c r="A33" s="170" t="s">
        <v>277</v>
      </c>
      <c r="B33" s="4"/>
      <c r="C33" s="17"/>
      <c r="D33" s="17"/>
      <c r="E33" s="125">
        <f>E34+E36+E38+E39+E40</f>
        <v>52.57</v>
      </c>
      <c r="F33" s="127">
        <v>100</v>
      </c>
      <c r="G33" s="127">
        <v>9.1</v>
      </c>
      <c r="H33" s="127">
        <v>7.5</v>
      </c>
      <c r="I33" s="127">
        <v>3.4</v>
      </c>
      <c r="J33" s="128">
        <v>117.5</v>
      </c>
      <c r="K33" s="134" t="s">
        <v>178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</row>
    <row r="34" spans="1:100" ht="17.25" customHeight="1" x14ac:dyDescent="0.25">
      <c r="A34" s="42" t="s">
        <v>56</v>
      </c>
      <c r="B34" s="4">
        <v>784</v>
      </c>
      <c r="C34" s="2">
        <v>63</v>
      </c>
      <c r="D34" s="2">
        <v>63</v>
      </c>
      <c r="E34" s="9">
        <f>B34*C34/1000</f>
        <v>49.392000000000003</v>
      </c>
      <c r="F34" s="16"/>
      <c r="G34" s="16"/>
      <c r="H34" s="16"/>
      <c r="I34" s="16"/>
      <c r="J34" s="101"/>
      <c r="K34" s="51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</row>
    <row r="35" spans="1:100" s="3" customFormat="1" ht="14.45" customHeight="1" x14ac:dyDescent="0.25">
      <c r="A35" s="56" t="s">
        <v>33</v>
      </c>
      <c r="B35" s="4"/>
      <c r="C35" s="16"/>
      <c r="D35" s="16">
        <v>40</v>
      </c>
      <c r="E35" s="9"/>
      <c r="F35" s="16"/>
      <c r="G35" s="16"/>
      <c r="H35" s="16"/>
      <c r="I35" s="16"/>
      <c r="J35" s="101"/>
      <c r="K35" s="5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</row>
    <row r="36" spans="1:100" x14ac:dyDescent="0.25">
      <c r="A36" s="42" t="s">
        <v>57</v>
      </c>
      <c r="B36" s="4">
        <v>195</v>
      </c>
      <c r="C36" s="2">
        <v>4</v>
      </c>
      <c r="D36" s="2">
        <v>4</v>
      </c>
      <c r="E36" s="9">
        <f t="shared" ref="E36:E40" si="4">B36*C36/1000</f>
        <v>0.78</v>
      </c>
      <c r="F36" s="16"/>
      <c r="G36" s="16"/>
      <c r="H36" s="16"/>
      <c r="I36" s="16"/>
      <c r="J36" s="101"/>
      <c r="K36" s="51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</row>
    <row r="37" spans="1:100" s="3" customFormat="1" x14ac:dyDescent="0.25">
      <c r="A37" s="56" t="s">
        <v>58</v>
      </c>
      <c r="B37" s="4"/>
      <c r="C37" s="16"/>
      <c r="D37" s="16">
        <v>60</v>
      </c>
      <c r="E37" s="9"/>
      <c r="F37" s="16"/>
      <c r="G37" s="16"/>
      <c r="H37" s="16"/>
      <c r="I37" s="16"/>
      <c r="J37" s="101"/>
      <c r="K37" s="51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</row>
    <row r="38" spans="1:100" x14ac:dyDescent="0.25">
      <c r="A38" s="42" t="s">
        <v>29</v>
      </c>
      <c r="B38" s="4">
        <v>41</v>
      </c>
      <c r="C38" s="11">
        <v>14</v>
      </c>
      <c r="D38" s="11">
        <v>12</v>
      </c>
      <c r="E38" s="9">
        <f t="shared" si="4"/>
        <v>0.57399999999999995</v>
      </c>
      <c r="F38" s="16"/>
      <c r="G38" s="16"/>
      <c r="H38" s="16"/>
      <c r="I38" s="16"/>
      <c r="J38" s="101"/>
      <c r="K38" s="51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</row>
    <row r="39" spans="1:100" x14ac:dyDescent="0.25">
      <c r="A39" s="42" t="s">
        <v>71</v>
      </c>
      <c r="B39" s="4">
        <v>268</v>
      </c>
      <c r="C39" s="2">
        <v>6</v>
      </c>
      <c r="D39" s="2">
        <v>6</v>
      </c>
      <c r="E39" s="9">
        <f t="shared" si="4"/>
        <v>1.6080000000000001</v>
      </c>
      <c r="F39" s="16"/>
      <c r="G39" s="16"/>
      <c r="H39" s="16" t="s">
        <v>55</v>
      </c>
      <c r="I39" s="16"/>
      <c r="J39" s="101"/>
      <c r="K39" s="51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</row>
    <row r="40" spans="1:100" x14ac:dyDescent="0.25">
      <c r="A40" s="42" t="s">
        <v>28</v>
      </c>
      <c r="B40" s="4">
        <v>54</v>
      </c>
      <c r="C40" s="2">
        <v>4</v>
      </c>
      <c r="D40" s="2">
        <v>4</v>
      </c>
      <c r="E40" s="9">
        <f t="shared" si="4"/>
        <v>0.216</v>
      </c>
      <c r="F40" s="16"/>
      <c r="G40" s="16"/>
      <c r="H40" s="16"/>
      <c r="I40" s="16"/>
      <c r="J40" s="101"/>
      <c r="K40" s="51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</row>
    <row r="41" spans="1:100" x14ac:dyDescent="0.25">
      <c r="A41" s="42"/>
      <c r="B41" s="4"/>
      <c r="C41" s="2"/>
      <c r="D41" s="2"/>
      <c r="E41" s="9"/>
      <c r="F41" s="16"/>
      <c r="G41" s="16"/>
      <c r="H41" s="16"/>
      <c r="I41" s="16"/>
      <c r="J41" s="101"/>
      <c r="K41" s="51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</row>
    <row r="42" spans="1:100" s="28" customFormat="1" ht="32.450000000000003" customHeight="1" x14ac:dyDescent="0.25">
      <c r="A42" s="124" t="s">
        <v>304</v>
      </c>
      <c r="B42" s="130"/>
      <c r="C42" s="132"/>
      <c r="D42" s="132"/>
      <c r="E42" s="125">
        <f>E43+E44</f>
        <v>6.532</v>
      </c>
      <c r="F42" s="127">
        <v>200</v>
      </c>
      <c r="G42" s="127">
        <v>0.4</v>
      </c>
      <c r="H42" s="127">
        <v>0</v>
      </c>
      <c r="I42" s="127">
        <v>20.100000000000001</v>
      </c>
      <c r="J42" s="128">
        <v>82</v>
      </c>
      <c r="K42" s="134" t="s">
        <v>278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</row>
    <row r="43" spans="1:100" s="28" customFormat="1" x14ac:dyDescent="0.25">
      <c r="A43" s="49" t="s">
        <v>279</v>
      </c>
      <c r="B43" s="4">
        <v>233</v>
      </c>
      <c r="C43" s="19">
        <v>24</v>
      </c>
      <c r="D43" s="19">
        <v>24</v>
      </c>
      <c r="E43" s="23">
        <f>B43*C43/1000</f>
        <v>5.5919999999999996</v>
      </c>
      <c r="F43" s="21"/>
      <c r="G43" s="21"/>
      <c r="H43" s="21"/>
      <c r="I43" s="21"/>
      <c r="J43" s="103"/>
      <c r="K43" s="50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</row>
    <row r="44" spans="1:100" s="28" customFormat="1" x14ac:dyDescent="0.25">
      <c r="A44" s="49" t="s">
        <v>14</v>
      </c>
      <c r="B44" s="4">
        <v>94</v>
      </c>
      <c r="C44" s="19">
        <v>10</v>
      </c>
      <c r="D44" s="19">
        <v>10</v>
      </c>
      <c r="E44" s="23">
        <f>B44*C44/1000</f>
        <v>0.94</v>
      </c>
      <c r="F44" s="21"/>
      <c r="G44" s="21"/>
      <c r="H44" s="21"/>
      <c r="I44" s="21"/>
      <c r="J44" s="103"/>
      <c r="K44" s="50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</row>
    <row r="45" spans="1:100" s="28" customFormat="1" x14ac:dyDescent="0.25">
      <c r="A45" s="46" t="s">
        <v>23</v>
      </c>
      <c r="B45" s="4">
        <v>72</v>
      </c>
      <c r="C45" s="17"/>
      <c r="D45" s="17"/>
      <c r="E45" s="8">
        <f>B45*F45/1000</f>
        <v>1.44</v>
      </c>
      <c r="F45" s="7">
        <v>20</v>
      </c>
      <c r="G45" s="7">
        <v>0.7</v>
      </c>
      <c r="H45" s="7">
        <v>0.1</v>
      </c>
      <c r="I45" s="7">
        <v>9.4</v>
      </c>
      <c r="J45" s="99">
        <v>41.3</v>
      </c>
      <c r="K45" s="47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</row>
    <row r="46" spans="1:100" s="28" customFormat="1" x14ac:dyDescent="0.25">
      <c r="A46" s="46" t="s">
        <v>27</v>
      </c>
      <c r="B46" s="4">
        <v>72</v>
      </c>
      <c r="C46" s="17"/>
      <c r="D46" s="17"/>
      <c r="E46" s="8">
        <f>B46*F46/1000</f>
        <v>2.88</v>
      </c>
      <c r="F46" s="7">
        <v>40</v>
      </c>
      <c r="G46" s="7">
        <v>2</v>
      </c>
      <c r="H46" s="7">
        <v>0.6</v>
      </c>
      <c r="I46" s="7">
        <v>16.2</v>
      </c>
      <c r="J46" s="99">
        <v>77.8</v>
      </c>
      <c r="K46" s="47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</row>
    <row r="47" spans="1:100" s="28" customFormat="1" ht="45.75" thickBot="1" x14ac:dyDescent="0.3">
      <c r="A47" s="90" t="s">
        <v>313</v>
      </c>
      <c r="B47" s="91">
        <v>347</v>
      </c>
      <c r="C47" s="181"/>
      <c r="D47" s="181"/>
      <c r="E47" s="93">
        <f>B47*F47/1000</f>
        <v>32.965000000000003</v>
      </c>
      <c r="F47" s="94">
        <v>95</v>
      </c>
      <c r="G47" s="94"/>
      <c r="H47" s="94"/>
      <c r="I47" s="94"/>
      <c r="J47" s="109"/>
      <c r="K47" s="95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</row>
    <row r="48" spans="1:100" ht="19.149999999999999" customHeight="1" thickBot="1" x14ac:dyDescent="0.3">
      <c r="A48" s="106"/>
      <c r="B48" s="222"/>
      <c r="C48" s="106"/>
      <c r="D48" s="106"/>
      <c r="E48" s="106"/>
      <c r="F48" s="106"/>
      <c r="G48" s="106"/>
      <c r="H48" s="106"/>
      <c r="I48" s="106"/>
      <c r="J48" s="106"/>
      <c r="K48" s="106"/>
      <c r="L48" s="106"/>
    </row>
    <row r="49" spans="1:13" ht="29.45" customHeight="1" x14ac:dyDescent="0.25">
      <c r="A49" s="248" t="s">
        <v>282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3" ht="43.9" customHeight="1" thickBot="1" x14ac:dyDescent="0.3">
      <c r="A50" s="251" t="s">
        <v>288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3"/>
    </row>
    <row r="51" spans="1:13" ht="22.15" customHeight="1" x14ac:dyDescent="0.25">
      <c r="A51" s="266" t="s">
        <v>275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8"/>
    </row>
    <row r="52" spans="1:13" x14ac:dyDescent="0.25">
      <c r="A52" s="266" t="s">
        <v>274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3" ht="15.75" thickBot="1" x14ac:dyDescent="0.3">
      <c r="A53" s="269">
        <v>44927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1"/>
    </row>
    <row r="54" spans="1:13" ht="15.6" customHeight="1" x14ac:dyDescent="0.25">
      <c r="A54" s="254" t="s">
        <v>290</v>
      </c>
      <c r="B54" s="255"/>
      <c r="C54" s="255"/>
      <c r="D54" s="255"/>
      <c r="E54" s="255"/>
      <c r="F54" s="255"/>
      <c r="G54" s="255"/>
      <c r="H54" s="255"/>
      <c r="I54" s="255"/>
      <c r="J54" s="255"/>
      <c r="K54" s="256"/>
    </row>
    <row r="55" spans="1:13" ht="1.1499999999999999" customHeight="1" x14ac:dyDescent="0.25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5"/>
    </row>
    <row r="56" spans="1:13" ht="16.149999999999999" customHeight="1" thickBot="1" x14ac:dyDescent="0.3">
      <c r="A56" s="257" t="s">
        <v>273</v>
      </c>
      <c r="B56" s="258"/>
      <c r="C56" s="258"/>
      <c r="D56" s="258"/>
      <c r="E56" s="258"/>
      <c r="F56" s="258"/>
      <c r="G56" s="258"/>
      <c r="H56" s="258"/>
      <c r="I56" s="258"/>
      <c r="J56" s="258"/>
      <c r="K56" s="259"/>
    </row>
    <row r="57" spans="1:13" ht="15.75" thickBot="1" x14ac:dyDescent="0.3">
      <c r="A57" s="228"/>
      <c r="B57" s="222"/>
      <c r="C57" s="106"/>
      <c r="D57" s="106"/>
      <c r="E57" s="106"/>
      <c r="F57" s="106"/>
      <c r="G57" s="106"/>
      <c r="H57" s="106"/>
      <c r="I57" s="106"/>
      <c r="J57" s="106"/>
      <c r="K57" s="229"/>
    </row>
    <row r="58" spans="1:13" ht="15" customHeight="1" x14ac:dyDescent="0.25">
      <c r="A58" s="274" t="s">
        <v>0</v>
      </c>
      <c r="B58" s="276" t="s">
        <v>1</v>
      </c>
      <c r="C58" s="278"/>
      <c r="D58" s="278"/>
      <c r="E58" s="278"/>
      <c r="F58" s="278"/>
      <c r="G58" s="279" t="s">
        <v>6</v>
      </c>
      <c r="H58" s="279"/>
      <c r="I58" s="279"/>
      <c r="J58" s="280"/>
      <c r="K58" s="272" t="s">
        <v>175</v>
      </c>
    </row>
    <row r="59" spans="1:13" ht="27.75" customHeight="1" thickBot="1" x14ac:dyDescent="0.3">
      <c r="A59" s="275"/>
      <c r="B59" s="277"/>
      <c r="C59" s="173" t="s">
        <v>2</v>
      </c>
      <c r="D59" s="173" t="s">
        <v>3</v>
      </c>
      <c r="E59" s="173" t="s">
        <v>4</v>
      </c>
      <c r="F59" s="173" t="s">
        <v>5</v>
      </c>
      <c r="G59" s="226" t="s">
        <v>7</v>
      </c>
      <c r="H59" s="173" t="s">
        <v>8</v>
      </c>
      <c r="I59" s="173" t="s">
        <v>22</v>
      </c>
      <c r="J59" s="227" t="s">
        <v>9</v>
      </c>
      <c r="K59" s="273"/>
    </row>
    <row r="60" spans="1:13" ht="19.5" thickBot="1" x14ac:dyDescent="0.35">
      <c r="A60" s="260" t="s">
        <v>316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2"/>
    </row>
    <row r="61" spans="1:13" ht="16.5" thickBot="1" x14ac:dyDescent="0.3">
      <c r="A61" s="236" t="s">
        <v>24</v>
      </c>
      <c r="B61" s="237"/>
      <c r="C61" s="237"/>
      <c r="D61" s="237"/>
      <c r="E61" s="238">
        <f>E62+E69+E78+E81+E89+E92+E93</f>
        <v>137.5067</v>
      </c>
      <c r="F61" s="239">
        <f t="shared" ref="F61:J61" si="5">F62+F69+F78+F81+F89+F92+F93</f>
        <v>930</v>
      </c>
      <c r="G61" s="239">
        <f t="shared" si="5"/>
        <v>30.199999999999996</v>
      </c>
      <c r="H61" s="239">
        <f t="shared" si="5"/>
        <v>29.8</v>
      </c>
      <c r="I61" s="240">
        <f t="shared" si="5"/>
        <v>118</v>
      </c>
      <c r="J61" s="239">
        <f t="shared" si="5"/>
        <v>861.5</v>
      </c>
      <c r="K61" s="241"/>
    </row>
    <row r="62" spans="1:13" ht="60" x14ac:dyDescent="0.25">
      <c r="A62" s="231" t="s">
        <v>67</v>
      </c>
      <c r="B62" s="86"/>
      <c r="C62" s="232"/>
      <c r="D62" s="232"/>
      <c r="E62" s="233">
        <f>E63+E64+E66+E67+E68</f>
        <v>34.200699999999998</v>
      </c>
      <c r="F62" s="234">
        <v>100</v>
      </c>
      <c r="G62" s="232">
        <v>5.5</v>
      </c>
      <c r="H62" s="232">
        <v>10.5</v>
      </c>
      <c r="I62" s="232">
        <v>1.7</v>
      </c>
      <c r="J62" s="235">
        <v>123.3</v>
      </c>
      <c r="K62" s="235" t="s">
        <v>176</v>
      </c>
      <c r="L62" s="77"/>
    </row>
    <row r="63" spans="1:13" ht="30" customHeight="1" x14ac:dyDescent="0.25">
      <c r="A63" s="42" t="s">
        <v>68</v>
      </c>
      <c r="B63" s="4">
        <v>400</v>
      </c>
      <c r="C63" s="11">
        <v>51</v>
      </c>
      <c r="D63" s="11">
        <v>30</v>
      </c>
      <c r="E63" s="9">
        <f>B63*C63/1000</f>
        <v>20.399999999999999</v>
      </c>
      <c r="F63" s="11"/>
      <c r="G63" s="11"/>
      <c r="H63" s="11"/>
      <c r="I63" s="11"/>
      <c r="J63" s="48"/>
      <c r="K63" s="48"/>
      <c r="L63" s="29"/>
      <c r="M63" s="1" t="s">
        <v>55</v>
      </c>
    </row>
    <row r="64" spans="1:13" x14ac:dyDescent="0.25">
      <c r="A64" s="49" t="s">
        <v>11</v>
      </c>
      <c r="B64" s="4">
        <v>34</v>
      </c>
      <c r="C64" s="11">
        <v>29.3</v>
      </c>
      <c r="D64" s="11">
        <v>22</v>
      </c>
      <c r="E64" s="9">
        <f t="shared" ref="E64" si="6">B64*C64/1000</f>
        <v>0.99620000000000009</v>
      </c>
      <c r="F64" s="11"/>
      <c r="G64" s="11"/>
      <c r="H64" s="11"/>
      <c r="I64" s="11"/>
      <c r="J64" s="48"/>
      <c r="K64" s="48"/>
    </row>
    <row r="65" spans="1:12" x14ac:dyDescent="0.25">
      <c r="A65" s="56" t="s">
        <v>62</v>
      </c>
      <c r="B65" s="4"/>
      <c r="C65" s="16"/>
      <c r="D65" s="16">
        <v>20</v>
      </c>
      <c r="E65" s="9"/>
      <c r="F65" s="16"/>
      <c r="G65" s="16"/>
      <c r="H65" s="16"/>
      <c r="I65" s="16"/>
      <c r="J65" s="51"/>
      <c r="K65" s="51"/>
    </row>
    <row r="66" spans="1:12" x14ac:dyDescent="0.25">
      <c r="A66" s="42" t="s">
        <v>31</v>
      </c>
      <c r="B66" s="4">
        <v>286</v>
      </c>
      <c r="C66" s="11">
        <v>40</v>
      </c>
      <c r="D66" s="11">
        <v>40</v>
      </c>
      <c r="E66" s="9">
        <f t="shared" ref="E66:E68" si="7">B66*C66/1000</f>
        <v>11.44</v>
      </c>
      <c r="F66" s="11"/>
      <c r="G66" s="11"/>
      <c r="H66" s="11"/>
      <c r="I66" s="11"/>
      <c r="J66" s="48"/>
      <c r="K66" s="48"/>
    </row>
    <row r="67" spans="1:12" x14ac:dyDescent="0.25">
      <c r="A67" s="42" t="s">
        <v>29</v>
      </c>
      <c r="B67" s="4">
        <v>41</v>
      </c>
      <c r="C67" s="11">
        <v>9.5</v>
      </c>
      <c r="D67" s="11">
        <v>8</v>
      </c>
      <c r="E67" s="9">
        <f t="shared" si="7"/>
        <v>0.38950000000000001</v>
      </c>
      <c r="F67" s="11"/>
      <c r="G67" s="11"/>
      <c r="H67" s="11"/>
      <c r="I67" s="11"/>
      <c r="J67" s="48"/>
      <c r="K67" s="48"/>
    </row>
    <row r="68" spans="1:12" x14ac:dyDescent="0.25">
      <c r="A68" s="49" t="s">
        <v>38</v>
      </c>
      <c r="B68" s="4">
        <v>195</v>
      </c>
      <c r="C68" s="20">
        <v>5</v>
      </c>
      <c r="D68" s="20">
        <v>5</v>
      </c>
      <c r="E68" s="9">
        <f t="shared" si="7"/>
        <v>0.97499999999999998</v>
      </c>
      <c r="F68" s="20"/>
      <c r="G68" s="20"/>
      <c r="H68" s="20"/>
      <c r="I68" s="20"/>
      <c r="J68" s="45"/>
      <c r="K68" s="45"/>
    </row>
    <row r="69" spans="1:12" ht="30" x14ac:dyDescent="0.25">
      <c r="A69" s="46" t="s">
        <v>69</v>
      </c>
      <c r="B69" s="4"/>
      <c r="C69" s="7"/>
      <c r="D69" s="7"/>
      <c r="E69" s="125">
        <f>E70+E71+E72+E73+E74+E75+E76+E77</f>
        <v>21.584000000000003</v>
      </c>
      <c r="F69" s="126">
        <v>250</v>
      </c>
      <c r="G69" s="127">
        <v>5.9</v>
      </c>
      <c r="H69" s="127">
        <v>6.3</v>
      </c>
      <c r="I69" s="127">
        <v>16</v>
      </c>
      <c r="J69" s="134">
        <v>144.30000000000001</v>
      </c>
      <c r="K69" s="134" t="s">
        <v>177</v>
      </c>
    </row>
    <row r="70" spans="1:12" ht="30" x14ac:dyDescent="0.25">
      <c r="A70" s="49" t="s">
        <v>60</v>
      </c>
      <c r="B70" s="4">
        <v>285</v>
      </c>
      <c r="C70" s="20">
        <v>29</v>
      </c>
      <c r="D70" s="20">
        <v>26</v>
      </c>
      <c r="E70" s="9">
        <f>B70*C70/1000</f>
        <v>8.2650000000000006</v>
      </c>
      <c r="F70" s="21"/>
      <c r="G70" s="21"/>
      <c r="H70" s="21"/>
      <c r="I70" s="21"/>
      <c r="J70" s="50"/>
      <c r="K70" s="50"/>
    </row>
    <row r="71" spans="1:12" x14ac:dyDescent="0.25">
      <c r="A71" s="25" t="s">
        <v>10</v>
      </c>
      <c r="B71" s="35">
        <v>34</v>
      </c>
      <c r="C71" s="27">
        <v>67</v>
      </c>
      <c r="D71" s="27">
        <v>50</v>
      </c>
      <c r="E71" s="9">
        <f t="shared" ref="E71:E77" si="8">B71*C71/1000</f>
        <v>2.278</v>
      </c>
      <c r="F71" s="26"/>
      <c r="G71" s="26"/>
      <c r="H71" s="26"/>
      <c r="I71" s="26"/>
      <c r="J71" s="57"/>
      <c r="K71" s="58"/>
    </row>
    <row r="72" spans="1:12" x14ac:dyDescent="0.25">
      <c r="A72" s="42" t="s">
        <v>11</v>
      </c>
      <c r="B72" s="4">
        <v>34</v>
      </c>
      <c r="C72" s="11">
        <v>12.5</v>
      </c>
      <c r="D72" s="11">
        <v>10</v>
      </c>
      <c r="E72" s="9">
        <f t="shared" si="8"/>
        <v>0.42499999999999999</v>
      </c>
      <c r="F72" s="5"/>
      <c r="G72" s="5"/>
      <c r="H72" s="5"/>
      <c r="I72" s="5"/>
      <c r="J72" s="58"/>
      <c r="K72" s="58"/>
    </row>
    <row r="73" spans="1:12" x14ac:dyDescent="0.25">
      <c r="A73" s="42" t="s">
        <v>29</v>
      </c>
      <c r="B73" s="4">
        <v>41</v>
      </c>
      <c r="C73" s="11">
        <v>12</v>
      </c>
      <c r="D73" s="11">
        <v>10</v>
      </c>
      <c r="E73" s="9">
        <f t="shared" si="8"/>
        <v>0.49199999999999999</v>
      </c>
      <c r="F73" s="5"/>
      <c r="G73" s="5"/>
      <c r="H73" s="5"/>
      <c r="I73" s="5"/>
      <c r="J73" s="58"/>
      <c r="K73" s="58"/>
    </row>
    <row r="74" spans="1:12" ht="30" x14ac:dyDescent="0.25">
      <c r="A74" s="42" t="s">
        <v>49</v>
      </c>
      <c r="B74" s="4">
        <v>109</v>
      </c>
      <c r="C74" s="11">
        <v>28</v>
      </c>
      <c r="D74" s="11">
        <v>18</v>
      </c>
      <c r="E74" s="9">
        <f t="shared" si="8"/>
        <v>3.052</v>
      </c>
      <c r="F74" s="5"/>
      <c r="G74" s="5"/>
      <c r="H74" s="5"/>
      <c r="I74" s="5"/>
      <c r="J74" s="58"/>
      <c r="K74" s="58"/>
      <c r="L74" s="29"/>
    </row>
    <row r="75" spans="1:12" x14ac:dyDescent="0.25">
      <c r="A75" s="42" t="s">
        <v>29</v>
      </c>
      <c r="B75" s="4">
        <v>41</v>
      </c>
      <c r="C75" s="11">
        <v>12</v>
      </c>
      <c r="D75" s="11">
        <v>10</v>
      </c>
      <c r="E75" s="9">
        <f t="shared" si="8"/>
        <v>0.49199999999999999</v>
      </c>
      <c r="F75" s="5"/>
      <c r="G75" s="5"/>
      <c r="H75" s="5"/>
      <c r="I75" s="5"/>
      <c r="J75" s="58"/>
      <c r="K75" s="58"/>
    </row>
    <row r="76" spans="1:12" x14ac:dyDescent="0.25">
      <c r="A76" s="42" t="s">
        <v>21</v>
      </c>
      <c r="B76" s="4">
        <v>1005</v>
      </c>
      <c r="C76" s="11">
        <v>5</v>
      </c>
      <c r="D76" s="11">
        <v>5</v>
      </c>
      <c r="E76" s="9">
        <f t="shared" si="8"/>
        <v>5.0250000000000004</v>
      </c>
      <c r="F76" s="5"/>
      <c r="G76" s="5"/>
      <c r="H76" s="5"/>
      <c r="I76" s="5"/>
      <c r="J76" s="58"/>
      <c r="K76" s="58"/>
    </row>
    <row r="77" spans="1:12" x14ac:dyDescent="0.25">
      <c r="A77" s="42" t="s">
        <v>13</v>
      </c>
      <c r="B77" s="4">
        <v>311</v>
      </c>
      <c r="C77" s="11">
        <v>5</v>
      </c>
      <c r="D77" s="11">
        <v>5</v>
      </c>
      <c r="E77" s="9">
        <f t="shared" si="8"/>
        <v>1.5549999999999999</v>
      </c>
      <c r="F77" s="5"/>
      <c r="G77" s="5"/>
      <c r="H77" s="5"/>
      <c r="I77" s="5"/>
      <c r="J77" s="58"/>
      <c r="K77" s="58"/>
    </row>
    <row r="78" spans="1:12" ht="26.45" customHeight="1" x14ac:dyDescent="0.25">
      <c r="A78" s="46" t="s">
        <v>70</v>
      </c>
      <c r="B78" s="4"/>
      <c r="C78" s="17"/>
      <c r="D78" s="17"/>
      <c r="E78" s="8">
        <f>E79+E80</f>
        <v>15.42</v>
      </c>
      <c r="F78" s="7">
        <v>180</v>
      </c>
      <c r="G78" s="7">
        <v>4.4000000000000004</v>
      </c>
      <c r="H78" s="7">
        <v>4.3</v>
      </c>
      <c r="I78" s="7">
        <v>35</v>
      </c>
      <c r="J78" s="47">
        <v>196.6</v>
      </c>
      <c r="K78" s="47" t="s">
        <v>179</v>
      </c>
    </row>
    <row r="79" spans="1:12" x14ac:dyDescent="0.25">
      <c r="A79" s="42" t="s">
        <v>40</v>
      </c>
      <c r="B79" s="4">
        <v>165</v>
      </c>
      <c r="C79" s="2">
        <v>63</v>
      </c>
      <c r="D79" s="2">
        <v>63</v>
      </c>
      <c r="E79" s="9">
        <f t="shared" ref="E79:E80" si="9">B79*C79/1000</f>
        <v>10.395</v>
      </c>
      <c r="F79" s="16"/>
      <c r="G79" s="16"/>
      <c r="H79" s="16"/>
      <c r="I79" s="16"/>
      <c r="J79" s="51"/>
      <c r="K79" s="51"/>
    </row>
    <row r="80" spans="1:12" x14ac:dyDescent="0.25">
      <c r="A80" s="42" t="s">
        <v>21</v>
      </c>
      <c r="B80" s="4">
        <v>1005</v>
      </c>
      <c r="C80" s="2">
        <v>5</v>
      </c>
      <c r="D80" s="2">
        <v>5</v>
      </c>
      <c r="E80" s="9">
        <f t="shared" si="9"/>
        <v>5.0250000000000004</v>
      </c>
      <c r="F80" s="16"/>
      <c r="G80" s="16"/>
      <c r="H80" s="16"/>
      <c r="I80" s="16"/>
      <c r="J80" s="51"/>
      <c r="K80" s="51"/>
    </row>
    <row r="81" spans="1:12" ht="30" x14ac:dyDescent="0.25">
      <c r="A81" s="170" t="s">
        <v>277</v>
      </c>
      <c r="B81" s="4"/>
      <c r="C81" s="17"/>
      <c r="D81" s="17"/>
      <c r="E81" s="125">
        <f>E82+E84+E86+E87+E88</f>
        <v>52.57</v>
      </c>
      <c r="F81" s="127">
        <v>100</v>
      </c>
      <c r="G81" s="127">
        <v>9.1</v>
      </c>
      <c r="H81" s="127">
        <v>7.5</v>
      </c>
      <c r="I81" s="127">
        <v>3.4</v>
      </c>
      <c r="J81" s="128">
        <v>117.5</v>
      </c>
      <c r="K81" s="134" t="s">
        <v>178</v>
      </c>
    </row>
    <row r="82" spans="1:12" x14ac:dyDescent="0.25">
      <c r="A82" s="42" t="s">
        <v>56</v>
      </c>
      <c r="B82" s="4">
        <v>784</v>
      </c>
      <c r="C82" s="2">
        <v>63</v>
      </c>
      <c r="D82" s="2">
        <v>63</v>
      </c>
      <c r="E82" s="9">
        <f>B82*C82/1000</f>
        <v>49.392000000000003</v>
      </c>
      <c r="F82" s="16"/>
      <c r="G82" s="16"/>
      <c r="H82" s="16"/>
      <c r="I82" s="16"/>
      <c r="J82" s="101"/>
      <c r="K82" s="51"/>
    </row>
    <row r="83" spans="1:12" x14ac:dyDescent="0.25">
      <c r="A83" s="56" t="s">
        <v>33</v>
      </c>
      <c r="B83" s="4"/>
      <c r="C83" s="16"/>
      <c r="D83" s="16">
        <v>40</v>
      </c>
      <c r="E83" s="9"/>
      <c r="F83" s="16"/>
      <c r="G83" s="16"/>
      <c r="H83" s="16"/>
      <c r="I83" s="16"/>
      <c r="J83" s="101"/>
      <c r="K83" s="51"/>
    </row>
    <row r="84" spans="1:12" x14ac:dyDescent="0.25">
      <c r="A84" s="42" t="s">
        <v>57</v>
      </c>
      <c r="B84" s="4">
        <v>195</v>
      </c>
      <c r="C84" s="2">
        <v>4</v>
      </c>
      <c r="D84" s="2">
        <v>4</v>
      </c>
      <c r="E84" s="9">
        <f t="shared" ref="E84" si="10">B84*C84/1000</f>
        <v>0.78</v>
      </c>
      <c r="F84" s="16"/>
      <c r="G84" s="16"/>
      <c r="H84" s="16"/>
      <c r="I84" s="16"/>
      <c r="J84" s="101"/>
      <c r="K84" s="51"/>
    </row>
    <row r="85" spans="1:12" x14ac:dyDescent="0.25">
      <c r="A85" s="56" t="s">
        <v>58</v>
      </c>
      <c r="B85" s="4"/>
      <c r="C85" s="16"/>
      <c r="D85" s="16">
        <v>60</v>
      </c>
      <c r="E85" s="9"/>
      <c r="F85" s="16"/>
      <c r="G85" s="16"/>
      <c r="H85" s="16"/>
      <c r="I85" s="16"/>
      <c r="J85" s="101"/>
      <c r="K85" s="51"/>
    </row>
    <row r="86" spans="1:12" x14ac:dyDescent="0.25">
      <c r="A86" s="42" t="s">
        <v>29</v>
      </c>
      <c r="B86" s="4">
        <v>41</v>
      </c>
      <c r="C86" s="11">
        <v>14</v>
      </c>
      <c r="D86" s="11">
        <v>12</v>
      </c>
      <c r="E86" s="9">
        <f t="shared" ref="E86:E88" si="11">B86*C86/1000</f>
        <v>0.57399999999999995</v>
      </c>
      <c r="F86" s="16"/>
      <c r="G86" s="16"/>
      <c r="H86" s="16"/>
      <c r="I86" s="16"/>
      <c r="J86" s="101"/>
      <c r="K86" s="51"/>
    </row>
    <row r="87" spans="1:12" x14ac:dyDescent="0.25">
      <c r="A87" s="42" t="s">
        <v>71</v>
      </c>
      <c r="B87" s="4">
        <v>268</v>
      </c>
      <c r="C87" s="2">
        <v>6</v>
      </c>
      <c r="D87" s="2">
        <v>6</v>
      </c>
      <c r="E87" s="9">
        <f t="shared" si="11"/>
        <v>1.6080000000000001</v>
      </c>
      <c r="F87" s="16"/>
      <c r="G87" s="16"/>
      <c r="H87" s="16" t="s">
        <v>55</v>
      </c>
      <c r="I87" s="16"/>
      <c r="J87" s="101"/>
      <c r="K87" s="51"/>
    </row>
    <row r="88" spans="1:12" x14ac:dyDescent="0.25">
      <c r="A88" s="42" t="s">
        <v>28</v>
      </c>
      <c r="B88" s="4">
        <v>54</v>
      </c>
      <c r="C88" s="2">
        <v>4</v>
      </c>
      <c r="D88" s="2">
        <v>4</v>
      </c>
      <c r="E88" s="9">
        <f t="shared" si="11"/>
        <v>0.216</v>
      </c>
      <c r="F88" s="16"/>
      <c r="G88" s="16"/>
      <c r="H88" s="16"/>
      <c r="I88" s="16"/>
      <c r="J88" s="101"/>
      <c r="K88" s="51"/>
    </row>
    <row r="89" spans="1:12" ht="30" x14ac:dyDescent="0.25">
      <c r="A89" s="124" t="s">
        <v>304</v>
      </c>
      <c r="B89" s="130"/>
      <c r="C89" s="132"/>
      <c r="D89" s="132"/>
      <c r="E89" s="125">
        <f>E90+E91</f>
        <v>6.532</v>
      </c>
      <c r="F89" s="127">
        <v>200</v>
      </c>
      <c r="G89" s="127">
        <v>0.4</v>
      </c>
      <c r="H89" s="127">
        <v>0</v>
      </c>
      <c r="I89" s="127">
        <v>20.100000000000001</v>
      </c>
      <c r="J89" s="128">
        <v>82</v>
      </c>
      <c r="K89" s="134" t="s">
        <v>278</v>
      </c>
    </row>
    <row r="90" spans="1:12" x14ac:dyDescent="0.25">
      <c r="A90" s="49" t="s">
        <v>279</v>
      </c>
      <c r="B90" s="4">
        <v>233</v>
      </c>
      <c r="C90" s="19">
        <v>24</v>
      </c>
      <c r="D90" s="19">
        <v>24</v>
      </c>
      <c r="E90" s="23">
        <f>B90*C90/1000</f>
        <v>5.5919999999999996</v>
      </c>
      <c r="F90" s="21"/>
      <c r="G90" s="21"/>
      <c r="H90" s="21"/>
      <c r="I90" s="21"/>
      <c r="J90" s="103"/>
      <c r="K90" s="50"/>
      <c r="L90" s="29"/>
    </row>
    <row r="91" spans="1:12" s="220" customFormat="1" x14ac:dyDescent="0.25">
      <c r="A91" s="49" t="s">
        <v>14</v>
      </c>
      <c r="B91" s="4">
        <v>94</v>
      </c>
      <c r="C91" s="19">
        <v>10</v>
      </c>
      <c r="D91" s="19">
        <v>10</v>
      </c>
      <c r="E91" s="23">
        <f>B91*C91/1000</f>
        <v>0.94</v>
      </c>
      <c r="F91" s="21"/>
      <c r="G91" s="21"/>
      <c r="H91" s="21"/>
      <c r="I91" s="21"/>
      <c r="J91" s="103"/>
      <c r="K91" s="50"/>
      <c r="L91" s="29"/>
    </row>
    <row r="92" spans="1:12" x14ac:dyDescent="0.25">
      <c r="A92" s="46" t="s">
        <v>23</v>
      </c>
      <c r="B92" s="4">
        <v>72</v>
      </c>
      <c r="C92" s="17"/>
      <c r="D92" s="17"/>
      <c r="E92" s="8">
        <f>B92*F92/1000</f>
        <v>2.88</v>
      </c>
      <c r="F92" s="7">
        <v>40</v>
      </c>
      <c r="G92" s="7">
        <v>1.9</v>
      </c>
      <c r="H92" s="7">
        <v>0.4</v>
      </c>
      <c r="I92" s="7">
        <v>17.5</v>
      </c>
      <c r="J92" s="47">
        <v>81</v>
      </c>
      <c r="K92" s="47"/>
    </row>
    <row r="93" spans="1:12" x14ac:dyDescent="0.25">
      <c r="A93" s="46" t="s">
        <v>27</v>
      </c>
      <c r="B93" s="4">
        <v>72</v>
      </c>
      <c r="C93" s="17"/>
      <c r="D93" s="17"/>
      <c r="E93" s="8">
        <f>B93*F93/1000</f>
        <v>4.32</v>
      </c>
      <c r="F93" s="7">
        <v>60</v>
      </c>
      <c r="G93" s="7">
        <v>3</v>
      </c>
      <c r="H93" s="7">
        <v>0.8</v>
      </c>
      <c r="I93" s="7">
        <v>24.3</v>
      </c>
      <c r="J93" s="47">
        <v>116.8</v>
      </c>
      <c r="K93" s="47"/>
    </row>
    <row r="94" spans="1:12" ht="15.75" thickBot="1" x14ac:dyDescent="0.3">
      <c r="A94" s="90"/>
      <c r="B94" s="91"/>
      <c r="C94" s="181"/>
      <c r="D94" s="181"/>
      <c r="E94" s="93"/>
      <c r="F94" s="94"/>
      <c r="G94" s="94"/>
      <c r="H94" s="94"/>
      <c r="I94" s="94"/>
      <c r="J94" s="95"/>
      <c r="K94" s="95"/>
    </row>
  </sheetData>
  <mergeCells count="27">
    <mergeCell ref="C58:F58"/>
    <mergeCell ref="G58:J58"/>
    <mergeCell ref="A1:K1"/>
    <mergeCell ref="K10:K11"/>
    <mergeCell ref="A10:A11"/>
    <mergeCell ref="B10:B11"/>
    <mergeCell ref="G10:J10"/>
    <mergeCell ref="C10:F10"/>
    <mergeCell ref="A4:K4"/>
    <mergeCell ref="A5:K5"/>
    <mergeCell ref="A6:K6"/>
    <mergeCell ref="A2:K2"/>
    <mergeCell ref="A3:K3"/>
    <mergeCell ref="A7:K7"/>
    <mergeCell ref="A8:K8"/>
    <mergeCell ref="A60:K60"/>
    <mergeCell ref="A49:K49"/>
    <mergeCell ref="A50:K50"/>
    <mergeCell ref="A54:K54"/>
    <mergeCell ref="A55:K55"/>
    <mergeCell ref="A56:K56"/>
    <mergeCell ref="A51:K51"/>
    <mergeCell ref="A52:K52"/>
    <mergeCell ref="A53:K53"/>
    <mergeCell ref="K58:K59"/>
    <mergeCell ref="A58:A59"/>
    <mergeCell ref="B58:B59"/>
  </mergeCells>
  <pageMargins left="0.43307086614173229" right="0.15748031496062992" top="0.31496062992125984" bottom="0.27559055118110237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opLeftCell="A47" zoomScaleNormal="100" workbookViewId="0">
      <selection activeCell="M49" sqref="M49"/>
    </sheetView>
  </sheetViews>
  <sheetFormatPr defaultColWidth="9.140625" defaultRowHeight="15" x14ac:dyDescent="0.25"/>
  <cols>
    <col min="1" max="1" width="27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7.7109375" style="1" customWidth="1"/>
    <col min="6" max="7" width="6.42578125" style="1" customWidth="1"/>
    <col min="8" max="9" width="5.42578125" style="1" customWidth="1"/>
    <col min="10" max="10" width="6.28515625" style="1" customWidth="1"/>
    <col min="11" max="11" width="8.570312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9" t="s">
        <v>175</v>
      </c>
    </row>
    <row r="3" spans="1:11" ht="28.9" customHeight="1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09"/>
    </row>
    <row r="4" spans="1:11" ht="18.75" x14ac:dyDescent="0.3">
      <c r="A4" s="38" t="s">
        <v>53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1" ht="15.75" x14ac:dyDescent="0.25">
      <c r="A5" s="78" t="s">
        <v>24</v>
      </c>
      <c r="B5" s="79"/>
      <c r="C5" s="79"/>
      <c r="D5" s="79"/>
      <c r="E5" s="80">
        <f t="shared" ref="E5:J5" si="0">E6+E14+E28+E47+E50+E51</f>
        <v>120.19119999999999</v>
      </c>
      <c r="F5" s="81">
        <f t="shared" si="0"/>
        <v>790</v>
      </c>
      <c r="G5" s="81">
        <f t="shared" si="0"/>
        <v>23.599999999999998</v>
      </c>
      <c r="H5" s="81">
        <f t="shared" si="0"/>
        <v>29.200000000000003</v>
      </c>
      <c r="I5" s="81">
        <f t="shared" si="0"/>
        <v>97.2</v>
      </c>
      <c r="J5" s="81">
        <f t="shared" si="0"/>
        <v>745.59999999999991</v>
      </c>
      <c r="K5" s="80"/>
    </row>
    <row r="6" spans="1:11" ht="27" customHeight="1" x14ac:dyDescent="0.25">
      <c r="A6" s="124" t="s">
        <v>111</v>
      </c>
      <c r="B6" s="4"/>
      <c r="C6" s="7"/>
      <c r="D6" s="7"/>
      <c r="E6" s="8">
        <f>SUM(E7:E13)</f>
        <v>15.744</v>
      </c>
      <c r="F6" s="37">
        <v>80</v>
      </c>
      <c r="G6" s="7">
        <v>4.5999999999999996</v>
      </c>
      <c r="H6" s="41">
        <v>9.8000000000000007</v>
      </c>
      <c r="I6" s="7">
        <v>6.5</v>
      </c>
      <c r="J6" s="99">
        <v>132.6</v>
      </c>
      <c r="K6" s="7" t="s">
        <v>212</v>
      </c>
    </row>
    <row r="7" spans="1:11" x14ac:dyDescent="0.25">
      <c r="A7" s="42" t="s">
        <v>12</v>
      </c>
      <c r="B7" s="4">
        <v>30</v>
      </c>
      <c r="C7" s="11">
        <v>84</v>
      </c>
      <c r="D7" s="11">
        <v>63</v>
      </c>
      <c r="E7" s="9">
        <f>B7*C7/1000</f>
        <v>2.52</v>
      </c>
      <c r="F7" s="11"/>
      <c r="G7" s="11"/>
      <c r="H7" s="11"/>
      <c r="I7" s="11"/>
      <c r="J7" s="100"/>
      <c r="K7" s="11"/>
    </row>
    <row r="8" spans="1:11" s="3" customFormat="1" x14ac:dyDescent="0.25">
      <c r="A8" s="56" t="s">
        <v>65</v>
      </c>
      <c r="B8" s="4"/>
      <c r="C8" s="16"/>
      <c r="D8" s="16">
        <v>60</v>
      </c>
      <c r="E8" s="5"/>
      <c r="F8" s="16"/>
      <c r="G8" s="16"/>
      <c r="H8" s="16"/>
      <c r="I8" s="16"/>
      <c r="J8" s="101"/>
      <c r="K8" s="16"/>
    </row>
    <row r="9" spans="1:11" hidden="1" x14ac:dyDescent="0.25">
      <c r="A9" s="42" t="s">
        <v>10</v>
      </c>
      <c r="B9" s="4"/>
      <c r="C9" s="11"/>
      <c r="D9" s="11"/>
      <c r="E9" s="9">
        <f t="shared" ref="E9:E13" si="1">B9*C9/1000</f>
        <v>0</v>
      </c>
      <c r="F9" s="11"/>
      <c r="G9" s="11"/>
      <c r="H9" s="11"/>
      <c r="I9" s="11"/>
      <c r="J9" s="100"/>
      <c r="K9" s="11"/>
    </row>
    <row r="10" spans="1:11" hidden="1" x14ac:dyDescent="0.25">
      <c r="A10" s="42" t="s">
        <v>61</v>
      </c>
      <c r="B10" s="4"/>
      <c r="C10" s="11"/>
      <c r="D10" s="11"/>
      <c r="E10" s="9">
        <f t="shared" si="1"/>
        <v>0</v>
      </c>
      <c r="F10" s="11"/>
      <c r="G10" s="11"/>
      <c r="H10" s="11"/>
      <c r="I10" s="11"/>
      <c r="J10" s="100"/>
      <c r="K10" s="11"/>
    </row>
    <row r="11" spans="1:11" ht="45" hidden="1" x14ac:dyDescent="0.25">
      <c r="A11" s="42" t="s">
        <v>64</v>
      </c>
      <c r="B11" s="4"/>
      <c r="C11" s="11"/>
      <c r="D11" s="11"/>
      <c r="E11" s="9">
        <f t="shared" si="1"/>
        <v>0</v>
      </c>
      <c r="F11" s="11"/>
      <c r="G11" s="11"/>
      <c r="H11" s="11"/>
      <c r="I11" s="11"/>
      <c r="J11" s="100"/>
      <c r="K11" s="11"/>
    </row>
    <row r="12" spans="1:11" x14ac:dyDescent="0.25">
      <c r="A12" s="42" t="s">
        <v>32</v>
      </c>
      <c r="B12" s="4">
        <v>732</v>
      </c>
      <c r="C12" s="11">
        <v>17</v>
      </c>
      <c r="D12" s="11">
        <v>16</v>
      </c>
      <c r="E12" s="9">
        <f t="shared" si="1"/>
        <v>12.444000000000001</v>
      </c>
      <c r="F12" s="11"/>
      <c r="G12" s="11"/>
      <c r="H12" s="11"/>
      <c r="I12" s="11"/>
      <c r="J12" s="100"/>
      <c r="K12" s="11"/>
    </row>
    <row r="13" spans="1:11" x14ac:dyDescent="0.25">
      <c r="A13" s="42" t="s">
        <v>38</v>
      </c>
      <c r="B13" s="4">
        <v>195</v>
      </c>
      <c r="C13" s="11">
        <v>4</v>
      </c>
      <c r="D13" s="11">
        <v>4</v>
      </c>
      <c r="E13" s="9">
        <f t="shared" si="1"/>
        <v>0.78</v>
      </c>
      <c r="F13" s="11"/>
      <c r="G13" s="11"/>
      <c r="H13" s="11"/>
      <c r="I13" s="11"/>
      <c r="J13" s="100"/>
      <c r="K13" s="11"/>
    </row>
    <row r="14" spans="1:11" ht="28.15" customHeight="1" x14ac:dyDescent="0.25">
      <c r="A14" s="124" t="s">
        <v>112</v>
      </c>
      <c r="B14" s="130"/>
      <c r="C14" s="127"/>
      <c r="D14" s="127"/>
      <c r="E14" s="125">
        <f>SUM(E15:E25)</f>
        <v>29.385200000000005</v>
      </c>
      <c r="F14" s="126">
        <v>250</v>
      </c>
      <c r="G14" s="127">
        <v>4.0999999999999996</v>
      </c>
      <c r="H14" s="127">
        <v>5.2</v>
      </c>
      <c r="I14" s="127">
        <v>12.5</v>
      </c>
      <c r="J14" s="128">
        <v>113.2</v>
      </c>
      <c r="K14" s="127" t="s">
        <v>213</v>
      </c>
    </row>
    <row r="15" spans="1:11" s="71" customFormat="1" x14ac:dyDescent="0.25">
      <c r="A15" s="72" t="s">
        <v>151</v>
      </c>
      <c r="B15" s="4">
        <v>784</v>
      </c>
      <c r="C15" s="65">
        <v>16</v>
      </c>
      <c r="D15" s="65">
        <v>16</v>
      </c>
      <c r="E15" s="9">
        <f t="shared" ref="E15:E27" si="2">B15*C15/1000</f>
        <v>12.544</v>
      </c>
      <c r="F15" s="69"/>
      <c r="G15" s="65"/>
      <c r="H15" s="65"/>
      <c r="I15" s="65"/>
      <c r="J15" s="107"/>
      <c r="K15" s="65"/>
    </row>
    <row r="16" spans="1:11" ht="30" hidden="1" x14ac:dyDescent="0.25">
      <c r="A16" s="49" t="s">
        <v>60</v>
      </c>
      <c r="B16" s="4"/>
      <c r="C16" s="20"/>
      <c r="D16" s="20"/>
      <c r="E16" s="9">
        <f t="shared" si="2"/>
        <v>0</v>
      </c>
      <c r="F16" s="21"/>
      <c r="G16" s="21"/>
      <c r="H16" s="21"/>
      <c r="I16" s="21"/>
      <c r="J16" s="103"/>
      <c r="K16" s="21"/>
    </row>
    <row r="17" spans="1:12" hidden="1" x14ac:dyDescent="0.25">
      <c r="A17" s="36" t="s">
        <v>99</v>
      </c>
      <c r="B17" s="4"/>
      <c r="C17" s="20"/>
      <c r="D17" s="20"/>
      <c r="E17" s="9">
        <f t="shared" si="2"/>
        <v>0</v>
      </c>
      <c r="F17" s="21"/>
      <c r="G17" s="21"/>
      <c r="H17" s="21"/>
      <c r="I17" s="21"/>
      <c r="J17" s="103"/>
      <c r="K17" s="21"/>
    </row>
    <row r="18" spans="1:12" x14ac:dyDescent="0.25">
      <c r="A18" s="13" t="s">
        <v>10</v>
      </c>
      <c r="B18" s="4">
        <v>34</v>
      </c>
      <c r="C18" s="11">
        <v>116</v>
      </c>
      <c r="D18" s="11">
        <v>75</v>
      </c>
      <c r="E18" s="9">
        <f t="shared" si="2"/>
        <v>3.944</v>
      </c>
      <c r="F18" s="5"/>
      <c r="G18" s="5"/>
      <c r="H18" s="5"/>
      <c r="I18" s="5"/>
      <c r="J18" s="64"/>
      <c r="K18" s="5"/>
    </row>
    <row r="19" spans="1:12" x14ac:dyDescent="0.25">
      <c r="A19" s="63" t="s">
        <v>48</v>
      </c>
      <c r="B19" s="4">
        <v>199</v>
      </c>
      <c r="C19" s="11">
        <v>27</v>
      </c>
      <c r="D19" s="11">
        <v>15</v>
      </c>
      <c r="E19" s="9">
        <f t="shared" si="2"/>
        <v>5.3730000000000002</v>
      </c>
      <c r="F19" s="5"/>
      <c r="G19" s="5"/>
      <c r="H19" s="5"/>
      <c r="I19" s="5"/>
      <c r="J19" s="64"/>
      <c r="K19" s="5"/>
      <c r="L19" s="29"/>
    </row>
    <row r="20" spans="1:12" x14ac:dyDescent="0.25">
      <c r="A20" s="42" t="s">
        <v>29</v>
      </c>
      <c r="B20" s="4">
        <v>41</v>
      </c>
      <c r="C20" s="11">
        <v>12</v>
      </c>
      <c r="D20" s="11">
        <v>10</v>
      </c>
      <c r="E20" s="9">
        <f t="shared" si="2"/>
        <v>0.49199999999999999</v>
      </c>
      <c r="F20" s="5"/>
      <c r="G20" s="5"/>
      <c r="H20" s="5"/>
      <c r="I20" s="5"/>
      <c r="J20" s="64"/>
      <c r="K20" s="5"/>
    </row>
    <row r="21" spans="1:12" ht="13.5" customHeight="1" x14ac:dyDescent="0.25">
      <c r="A21" s="42" t="s">
        <v>11</v>
      </c>
      <c r="B21" s="4">
        <v>34</v>
      </c>
      <c r="C21" s="11">
        <v>13.3</v>
      </c>
      <c r="D21" s="11">
        <v>10</v>
      </c>
      <c r="E21" s="9">
        <f t="shared" si="2"/>
        <v>0.45220000000000005</v>
      </c>
      <c r="F21" s="5"/>
      <c r="G21" s="5"/>
      <c r="H21" s="5"/>
      <c r="I21" s="5"/>
      <c r="J21" s="64"/>
      <c r="K21" s="5"/>
    </row>
    <row r="22" spans="1:12" hidden="1" x14ac:dyDescent="0.25">
      <c r="A22" s="42" t="s">
        <v>18</v>
      </c>
      <c r="B22" s="4"/>
      <c r="C22" s="11"/>
      <c r="D22" s="11"/>
      <c r="E22" s="9">
        <f t="shared" si="2"/>
        <v>0</v>
      </c>
      <c r="F22" s="5"/>
      <c r="G22" s="5"/>
      <c r="H22" s="5"/>
      <c r="I22" s="5"/>
      <c r="J22" s="64"/>
      <c r="K22" s="5"/>
    </row>
    <row r="23" spans="1:12" ht="13.5" customHeight="1" x14ac:dyDescent="0.25">
      <c r="A23" s="42" t="s">
        <v>36</v>
      </c>
      <c r="B23" s="4">
        <v>1005</v>
      </c>
      <c r="C23" s="11">
        <v>5</v>
      </c>
      <c r="D23" s="11">
        <v>5</v>
      </c>
      <c r="E23" s="9">
        <f t="shared" si="2"/>
        <v>5.0250000000000004</v>
      </c>
      <c r="F23" s="5"/>
      <c r="G23" s="5"/>
      <c r="H23" s="5"/>
      <c r="I23" s="5"/>
      <c r="J23" s="64"/>
      <c r="K23" s="5"/>
    </row>
    <row r="24" spans="1:12" hidden="1" x14ac:dyDescent="0.25">
      <c r="A24" s="42" t="s">
        <v>101</v>
      </c>
      <c r="B24" s="4"/>
      <c r="C24" s="11"/>
      <c r="D24" s="11"/>
      <c r="E24" s="9">
        <f t="shared" si="2"/>
        <v>0</v>
      </c>
      <c r="F24" s="5"/>
      <c r="G24" s="5"/>
      <c r="H24" s="5"/>
      <c r="I24" s="5"/>
      <c r="J24" s="64"/>
      <c r="K24" s="5"/>
    </row>
    <row r="25" spans="1:12" x14ac:dyDescent="0.25">
      <c r="A25" s="42" t="s">
        <v>13</v>
      </c>
      <c r="B25" s="4">
        <v>311</v>
      </c>
      <c r="C25" s="11">
        <v>5</v>
      </c>
      <c r="D25" s="11">
        <v>5</v>
      </c>
      <c r="E25" s="9">
        <f t="shared" si="2"/>
        <v>1.5549999999999999</v>
      </c>
      <c r="F25" s="5"/>
      <c r="G25" s="5"/>
      <c r="H25" s="5"/>
      <c r="I25" s="5"/>
      <c r="J25" s="64"/>
      <c r="K25" s="5"/>
    </row>
    <row r="26" spans="1:12" hidden="1" x14ac:dyDescent="0.25">
      <c r="A26" s="42" t="s">
        <v>14</v>
      </c>
      <c r="B26" s="4"/>
      <c r="C26" s="11"/>
      <c r="D26" s="11"/>
      <c r="E26" s="9">
        <f t="shared" si="2"/>
        <v>0</v>
      </c>
      <c r="F26" s="5"/>
      <c r="G26" s="5"/>
      <c r="H26" s="5"/>
      <c r="I26" s="5"/>
      <c r="J26" s="64"/>
      <c r="K26" s="5"/>
    </row>
    <row r="27" spans="1:12" hidden="1" x14ac:dyDescent="0.25">
      <c r="A27" s="42" t="s">
        <v>13</v>
      </c>
      <c r="B27" s="4"/>
      <c r="C27" s="11"/>
      <c r="D27" s="11"/>
      <c r="E27" s="9">
        <f t="shared" si="2"/>
        <v>0</v>
      </c>
      <c r="F27" s="5"/>
      <c r="G27" s="5"/>
      <c r="H27" s="5"/>
      <c r="I27" s="5"/>
      <c r="J27" s="64"/>
      <c r="K27" s="5"/>
    </row>
    <row r="28" spans="1:12" ht="64.150000000000006" customHeight="1" x14ac:dyDescent="0.25">
      <c r="A28" s="124" t="s">
        <v>113</v>
      </c>
      <c r="B28" s="130"/>
      <c r="C28" s="132"/>
      <c r="D28" s="132"/>
      <c r="E28" s="125">
        <f>SUM(E29:E36)</f>
        <v>64.210000000000008</v>
      </c>
      <c r="F28" s="127">
        <v>200</v>
      </c>
      <c r="G28" s="127">
        <v>11.8</v>
      </c>
      <c r="H28" s="127">
        <v>13.5</v>
      </c>
      <c r="I28" s="127">
        <v>32.5</v>
      </c>
      <c r="J28" s="128">
        <v>298.7</v>
      </c>
      <c r="K28" s="127" t="s">
        <v>214</v>
      </c>
    </row>
    <row r="29" spans="1:12" x14ac:dyDescent="0.25">
      <c r="A29" s="72" t="s">
        <v>151</v>
      </c>
      <c r="B29" s="4">
        <v>784</v>
      </c>
      <c r="C29" s="2">
        <v>63</v>
      </c>
      <c r="D29" s="2">
        <v>63</v>
      </c>
      <c r="E29" s="9">
        <f t="shared" ref="E29:E30" si="3">B29*C29/1000</f>
        <v>49.392000000000003</v>
      </c>
      <c r="F29" s="16"/>
      <c r="G29" s="16"/>
      <c r="H29" s="16"/>
      <c r="I29" s="16"/>
      <c r="J29" s="101"/>
      <c r="K29" s="16"/>
    </row>
    <row r="30" spans="1:12" x14ac:dyDescent="0.25">
      <c r="A30" s="43" t="s">
        <v>38</v>
      </c>
      <c r="B30" s="4">
        <v>195</v>
      </c>
      <c r="C30" s="2">
        <v>2</v>
      </c>
      <c r="D30" s="2">
        <v>2</v>
      </c>
      <c r="E30" s="9">
        <f t="shared" si="3"/>
        <v>0.39</v>
      </c>
      <c r="F30" s="16"/>
      <c r="G30" s="16"/>
      <c r="H30" s="16"/>
      <c r="I30" s="16"/>
      <c r="J30" s="101"/>
      <c r="K30" s="16"/>
    </row>
    <row r="31" spans="1:12" x14ac:dyDescent="0.25">
      <c r="A31" s="56" t="s">
        <v>52</v>
      </c>
      <c r="B31" s="4"/>
      <c r="C31" s="16"/>
      <c r="D31" s="16">
        <v>40</v>
      </c>
      <c r="E31" s="9"/>
      <c r="F31" s="16"/>
      <c r="G31" s="16"/>
      <c r="H31" s="16"/>
      <c r="I31" s="16"/>
      <c r="J31" s="101"/>
      <c r="K31" s="16"/>
    </row>
    <row r="32" spans="1:12" x14ac:dyDescent="0.25">
      <c r="A32" s="43" t="s">
        <v>54</v>
      </c>
      <c r="B32" s="4">
        <v>131</v>
      </c>
      <c r="C32" s="11">
        <v>38</v>
      </c>
      <c r="D32" s="11">
        <v>38</v>
      </c>
      <c r="E32" s="9">
        <f t="shared" ref="E32:E36" si="4">B32*C32/1000</f>
        <v>4.9779999999999998</v>
      </c>
      <c r="F32" s="16"/>
      <c r="G32" s="16"/>
      <c r="H32" s="16"/>
      <c r="I32" s="16"/>
      <c r="J32" s="101"/>
      <c r="K32" s="16"/>
    </row>
    <row r="33" spans="1:12" x14ac:dyDescent="0.25">
      <c r="A33" s="43" t="s">
        <v>36</v>
      </c>
      <c r="B33" s="4">
        <v>1005</v>
      </c>
      <c r="C33" s="2">
        <v>8</v>
      </c>
      <c r="D33" s="2">
        <v>8</v>
      </c>
      <c r="E33" s="9">
        <f t="shared" si="4"/>
        <v>8.0399999999999991</v>
      </c>
      <c r="F33" s="16"/>
      <c r="G33" s="16"/>
      <c r="H33" s="16"/>
      <c r="I33" s="16"/>
      <c r="J33" s="101"/>
      <c r="K33" s="16"/>
    </row>
    <row r="34" spans="1:12" x14ac:dyDescent="0.25">
      <c r="A34" s="43" t="s">
        <v>19</v>
      </c>
      <c r="B34" s="4"/>
      <c r="C34" s="2">
        <v>120</v>
      </c>
      <c r="D34" s="2">
        <v>120</v>
      </c>
      <c r="E34" s="9"/>
      <c r="F34" s="16"/>
      <c r="G34" s="16"/>
      <c r="H34" s="16"/>
      <c r="I34" s="16"/>
      <c r="J34" s="101"/>
      <c r="K34" s="16"/>
    </row>
    <row r="35" spans="1:12" x14ac:dyDescent="0.25">
      <c r="A35" s="43" t="s">
        <v>29</v>
      </c>
      <c r="B35" s="4">
        <v>41</v>
      </c>
      <c r="C35" s="2">
        <v>12</v>
      </c>
      <c r="D35" s="2">
        <v>10</v>
      </c>
      <c r="E35" s="9">
        <f t="shared" si="4"/>
        <v>0.49199999999999999</v>
      </c>
      <c r="F35" s="16"/>
      <c r="G35" s="16"/>
      <c r="H35" s="16"/>
      <c r="I35" s="16"/>
      <c r="J35" s="101"/>
      <c r="K35" s="16"/>
    </row>
    <row r="36" spans="1:12" x14ac:dyDescent="0.25">
      <c r="A36" s="43" t="s">
        <v>11</v>
      </c>
      <c r="B36" s="4">
        <v>34</v>
      </c>
      <c r="C36" s="2">
        <v>27</v>
      </c>
      <c r="D36" s="2">
        <v>20</v>
      </c>
      <c r="E36" s="9">
        <f t="shared" si="4"/>
        <v>0.91800000000000004</v>
      </c>
      <c r="F36" s="16"/>
      <c r="G36" s="16"/>
      <c r="H36" s="16"/>
      <c r="I36" s="16"/>
      <c r="J36" s="101"/>
      <c r="K36" s="16"/>
    </row>
    <row r="37" spans="1:12" s="3" customFormat="1" ht="30" hidden="1" x14ac:dyDescent="0.25">
      <c r="A37" s="61" t="s">
        <v>84</v>
      </c>
      <c r="B37" s="4"/>
      <c r="C37" s="7"/>
      <c r="D37" s="7"/>
      <c r="E37" s="8"/>
      <c r="F37" s="7">
        <v>180</v>
      </c>
      <c r="G37" s="7">
        <v>3.8</v>
      </c>
      <c r="H37" s="7">
        <v>3.4</v>
      </c>
      <c r="I37" s="7">
        <v>41.1</v>
      </c>
      <c r="J37" s="99">
        <v>210.2</v>
      </c>
      <c r="K37" s="7"/>
    </row>
    <row r="38" spans="1:12" hidden="1" x14ac:dyDescent="0.25">
      <c r="A38" s="42" t="s">
        <v>45</v>
      </c>
      <c r="B38" s="4"/>
      <c r="C38" s="2"/>
      <c r="D38" s="2"/>
      <c r="E38" s="9">
        <f t="shared" ref="E38:E46" si="5">B38*C38/1000</f>
        <v>0</v>
      </c>
      <c r="F38" s="16"/>
      <c r="G38" s="16"/>
      <c r="H38" s="16"/>
      <c r="I38" s="16"/>
      <c r="J38" s="101"/>
      <c r="K38" s="16"/>
    </row>
    <row r="39" spans="1:12" hidden="1" x14ac:dyDescent="0.25">
      <c r="A39" s="42" t="s">
        <v>104</v>
      </c>
      <c r="B39" s="4"/>
      <c r="C39" s="2"/>
      <c r="D39" s="2"/>
      <c r="E39" s="9">
        <f t="shared" si="5"/>
        <v>0</v>
      </c>
      <c r="F39" s="16"/>
      <c r="G39" s="16"/>
      <c r="H39" s="16"/>
      <c r="I39" s="16"/>
      <c r="J39" s="101"/>
      <c r="K39" s="16"/>
    </row>
    <row r="40" spans="1:12" hidden="1" x14ac:dyDescent="0.25">
      <c r="A40" s="42" t="s">
        <v>19</v>
      </c>
      <c r="B40" s="4"/>
      <c r="C40" s="2"/>
      <c r="D40" s="2"/>
      <c r="E40" s="9">
        <f t="shared" si="5"/>
        <v>0</v>
      </c>
      <c r="F40" s="16"/>
      <c r="G40" s="16"/>
      <c r="H40" s="16"/>
      <c r="I40" s="16"/>
      <c r="J40" s="101"/>
      <c r="K40" s="16"/>
    </row>
    <row r="41" spans="1:12" hidden="1" x14ac:dyDescent="0.25">
      <c r="A41" s="42" t="s">
        <v>36</v>
      </c>
      <c r="B41" s="4"/>
      <c r="C41" s="2"/>
      <c r="D41" s="2"/>
      <c r="E41" s="9">
        <f t="shared" si="5"/>
        <v>0</v>
      </c>
      <c r="F41" s="16"/>
      <c r="G41" s="16"/>
      <c r="H41" s="16"/>
      <c r="I41" s="16"/>
      <c r="J41" s="101"/>
      <c r="K41" s="16"/>
    </row>
    <row r="42" spans="1:12" s="22" customFormat="1" hidden="1" x14ac:dyDescent="0.25">
      <c r="A42" s="49" t="s">
        <v>29</v>
      </c>
      <c r="B42" s="4"/>
      <c r="C42" s="20"/>
      <c r="D42" s="20"/>
      <c r="E42" s="9">
        <f t="shared" si="5"/>
        <v>0</v>
      </c>
      <c r="F42" s="21"/>
      <c r="G42" s="21"/>
      <c r="H42" s="21"/>
      <c r="I42" s="21"/>
      <c r="J42" s="103"/>
      <c r="K42" s="21"/>
    </row>
    <row r="43" spans="1:12" s="22" customFormat="1" hidden="1" x14ac:dyDescent="0.25">
      <c r="A43" s="49" t="s">
        <v>71</v>
      </c>
      <c r="B43" s="4"/>
      <c r="C43" s="20"/>
      <c r="D43" s="20"/>
      <c r="E43" s="9">
        <f t="shared" si="5"/>
        <v>0</v>
      </c>
      <c r="F43" s="21"/>
      <c r="G43" s="21"/>
      <c r="H43" s="21"/>
      <c r="I43" s="21"/>
      <c r="J43" s="103"/>
      <c r="K43" s="21"/>
    </row>
    <row r="44" spans="1:12" s="22" customFormat="1" hidden="1" x14ac:dyDescent="0.25">
      <c r="A44" s="49" t="s">
        <v>28</v>
      </c>
      <c r="B44" s="4"/>
      <c r="C44" s="20"/>
      <c r="D44" s="20"/>
      <c r="E44" s="9">
        <f t="shared" si="5"/>
        <v>0</v>
      </c>
      <c r="F44" s="21"/>
      <c r="G44" s="21"/>
      <c r="H44" s="21"/>
      <c r="I44" s="21"/>
      <c r="J44" s="103"/>
      <c r="K44" s="21"/>
    </row>
    <row r="45" spans="1:12" s="22" customFormat="1" hidden="1" x14ac:dyDescent="0.25">
      <c r="A45" s="49" t="s">
        <v>14</v>
      </c>
      <c r="B45" s="4"/>
      <c r="C45" s="20"/>
      <c r="D45" s="20"/>
      <c r="E45" s="9">
        <f t="shared" si="5"/>
        <v>0</v>
      </c>
      <c r="F45" s="21"/>
      <c r="G45" s="21"/>
      <c r="H45" s="21"/>
      <c r="I45" s="21"/>
      <c r="J45" s="103"/>
      <c r="K45" s="21"/>
    </row>
    <row r="46" spans="1:12" hidden="1" x14ac:dyDescent="0.25">
      <c r="A46" s="43" t="s">
        <v>38</v>
      </c>
      <c r="B46" s="4"/>
      <c r="C46" s="11"/>
      <c r="D46" s="11"/>
      <c r="E46" s="9">
        <f t="shared" si="5"/>
        <v>0</v>
      </c>
      <c r="F46" s="16"/>
      <c r="G46" s="16"/>
      <c r="H46" s="16"/>
      <c r="I46" s="16"/>
      <c r="J46" s="101"/>
      <c r="K46" s="16"/>
    </row>
    <row r="47" spans="1:12" ht="30" x14ac:dyDescent="0.25">
      <c r="A47" s="124" t="s">
        <v>304</v>
      </c>
      <c r="B47" s="130"/>
      <c r="C47" s="132"/>
      <c r="D47" s="132"/>
      <c r="E47" s="125">
        <f>E48+E49</f>
        <v>6.532</v>
      </c>
      <c r="F47" s="127">
        <v>200</v>
      </c>
      <c r="G47" s="127">
        <v>0.4</v>
      </c>
      <c r="H47" s="127">
        <v>0</v>
      </c>
      <c r="I47" s="127">
        <v>20.100000000000001</v>
      </c>
      <c r="J47" s="128">
        <v>82</v>
      </c>
      <c r="K47" s="127" t="s">
        <v>278</v>
      </c>
    </row>
    <row r="48" spans="1:12" x14ac:dyDescent="0.25">
      <c r="A48" s="49" t="s">
        <v>279</v>
      </c>
      <c r="B48" s="4">
        <v>233</v>
      </c>
      <c r="C48" s="19">
        <v>24</v>
      </c>
      <c r="D48" s="19">
        <v>24</v>
      </c>
      <c r="E48" s="23">
        <f>B48*C48/1000</f>
        <v>5.5919999999999996</v>
      </c>
      <c r="F48" s="21"/>
      <c r="G48" s="21"/>
      <c r="H48" s="21"/>
      <c r="I48" s="21"/>
      <c r="J48" s="103"/>
      <c r="K48" s="21"/>
      <c r="L48" s="29"/>
    </row>
    <row r="49" spans="1:12" s="220" customFormat="1" x14ac:dyDescent="0.25">
      <c r="A49" s="49" t="s">
        <v>14</v>
      </c>
      <c r="B49" s="4">
        <v>94</v>
      </c>
      <c r="C49" s="19">
        <v>10</v>
      </c>
      <c r="D49" s="19">
        <v>10</v>
      </c>
      <c r="E49" s="23">
        <f>B49*C49/1000</f>
        <v>0.94</v>
      </c>
      <c r="F49" s="21"/>
      <c r="G49" s="21"/>
      <c r="H49" s="21"/>
      <c r="I49" s="21"/>
      <c r="J49" s="103"/>
      <c r="K49" s="21"/>
      <c r="L49" s="29"/>
    </row>
    <row r="50" spans="1:12" x14ac:dyDescent="0.25">
      <c r="A50" s="46" t="s">
        <v>23</v>
      </c>
      <c r="B50" s="4">
        <v>72</v>
      </c>
      <c r="C50" s="17">
        <v>20</v>
      </c>
      <c r="D50" s="17">
        <v>20</v>
      </c>
      <c r="E50" s="8">
        <f t="shared" ref="E50:E51" si="6">B50*C50/1000</f>
        <v>1.44</v>
      </c>
      <c r="F50" s="7">
        <v>20</v>
      </c>
      <c r="G50" s="7">
        <v>0.7</v>
      </c>
      <c r="H50" s="7">
        <v>0.1</v>
      </c>
      <c r="I50" s="7">
        <v>9.4</v>
      </c>
      <c r="J50" s="99">
        <v>41.3</v>
      </c>
      <c r="K50" s="7"/>
    </row>
    <row r="51" spans="1:12" x14ac:dyDescent="0.25">
      <c r="A51" s="46" t="s">
        <v>27</v>
      </c>
      <c r="B51" s="4">
        <v>72</v>
      </c>
      <c r="C51" s="17">
        <v>40</v>
      </c>
      <c r="D51" s="17">
        <v>40</v>
      </c>
      <c r="E51" s="8">
        <f t="shared" si="6"/>
        <v>2.88</v>
      </c>
      <c r="F51" s="7">
        <v>40</v>
      </c>
      <c r="G51" s="7">
        <v>2</v>
      </c>
      <c r="H51" s="7">
        <v>0.6</v>
      </c>
      <c r="I51" s="7">
        <v>16.2</v>
      </c>
      <c r="J51" s="99">
        <v>77.8</v>
      </c>
      <c r="K51" s="7"/>
    </row>
    <row r="52" spans="1:12" ht="19.899999999999999" customHeight="1" thickBot="1" x14ac:dyDescent="0.3"/>
    <row r="53" spans="1:12" ht="14.45" customHeight="1" x14ac:dyDescent="0.25">
      <c r="A53" s="286" t="s">
        <v>0</v>
      </c>
      <c r="B53" s="288" t="s">
        <v>1</v>
      </c>
      <c r="C53" s="290"/>
      <c r="D53" s="290"/>
      <c r="E53" s="290"/>
      <c r="F53" s="290"/>
      <c r="G53" s="291" t="s">
        <v>6</v>
      </c>
      <c r="H53" s="291"/>
      <c r="I53" s="291"/>
      <c r="J53" s="292"/>
      <c r="K53" s="310" t="s">
        <v>175</v>
      </c>
    </row>
    <row r="54" spans="1:12" ht="25.5" thickBot="1" x14ac:dyDescent="0.3">
      <c r="A54" s="287"/>
      <c r="B54" s="289"/>
      <c r="C54" s="31" t="s">
        <v>2</v>
      </c>
      <c r="D54" s="31" t="s">
        <v>3</v>
      </c>
      <c r="E54" s="31" t="s">
        <v>4</v>
      </c>
      <c r="F54" s="31" t="s">
        <v>5</v>
      </c>
      <c r="G54" s="32" t="s">
        <v>7</v>
      </c>
      <c r="H54" s="31" t="s">
        <v>8</v>
      </c>
      <c r="I54" s="31" t="s">
        <v>22</v>
      </c>
      <c r="J54" s="33" t="s">
        <v>9</v>
      </c>
      <c r="K54" s="311"/>
    </row>
    <row r="55" spans="1:12" ht="18.75" x14ac:dyDescent="0.3">
      <c r="A55" s="38" t="s">
        <v>53</v>
      </c>
      <c r="B55" s="14"/>
      <c r="C55" s="15"/>
      <c r="D55" s="15"/>
      <c r="E55" s="15"/>
      <c r="F55" s="34"/>
      <c r="G55" s="15"/>
      <c r="H55" s="15"/>
      <c r="I55" s="15"/>
      <c r="J55" s="30"/>
      <c r="K55" s="139"/>
    </row>
    <row r="56" spans="1:12" ht="15.75" x14ac:dyDescent="0.25">
      <c r="A56" s="78" t="s">
        <v>24</v>
      </c>
      <c r="B56" s="79"/>
      <c r="C56" s="79"/>
      <c r="D56" s="79"/>
      <c r="E56" s="80">
        <f t="shared" ref="E56:J56" si="7">E57+E65+E79+E98+E101+E102</f>
        <v>146.42420000000001</v>
      </c>
      <c r="F56" s="81">
        <f t="shared" si="7"/>
        <v>900</v>
      </c>
      <c r="G56" s="81">
        <f t="shared" si="7"/>
        <v>30.799999999999997</v>
      </c>
      <c r="H56" s="81">
        <f t="shared" si="7"/>
        <v>35.699999999999996</v>
      </c>
      <c r="I56" s="121">
        <f t="shared" si="7"/>
        <v>119.8</v>
      </c>
      <c r="J56" s="81">
        <f t="shared" si="7"/>
        <v>923.9</v>
      </c>
      <c r="K56" s="82"/>
    </row>
    <row r="57" spans="1:12" ht="28.15" customHeight="1" x14ac:dyDescent="0.25">
      <c r="A57" s="124" t="s">
        <v>111</v>
      </c>
      <c r="B57" s="130"/>
      <c r="C57" s="127"/>
      <c r="D57" s="127"/>
      <c r="E57" s="125">
        <f>SUM(E58:E64)</f>
        <v>22.947000000000003</v>
      </c>
      <c r="F57" s="126">
        <v>100</v>
      </c>
      <c r="G57" s="127">
        <v>6.1</v>
      </c>
      <c r="H57" s="131">
        <v>12.9</v>
      </c>
      <c r="I57" s="127">
        <v>7.7</v>
      </c>
      <c r="J57" s="134">
        <v>171.3</v>
      </c>
      <c r="K57" s="134" t="s">
        <v>212</v>
      </c>
    </row>
    <row r="58" spans="1:12" x14ac:dyDescent="0.25">
      <c r="A58" s="42" t="s">
        <v>12</v>
      </c>
      <c r="B58" s="4">
        <v>30</v>
      </c>
      <c r="C58" s="11">
        <v>98</v>
      </c>
      <c r="D58" s="11">
        <v>74</v>
      </c>
      <c r="E58" s="9">
        <f>B58*C58/1000</f>
        <v>2.94</v>
      </c>
      <c r="F58" s="11"/>
      <c r="G58" s="11"/>
      <c r="H58" s="11"/>
      <c r="I58" s="11"/>
      <c r="J58" s="48"/>
      <c r="K58" s="48"/>
    </row>
    <row r="59" spans="1:12" x14ac:dyDescent="0.25">
      <c r="A59" s="56" t="s">
        <v>65</v>
      </c>
      <c r="B59" s="4"/>
      <c r="C59" s="16"/>
      <c r="D59" s="16">
        <v>70</v>
      </c>
      <c r="E59" s="9"/>
      <c r="F59" s="11"/>
      <c r="G59" s="11"/>
      <c r="H59" s="11"/>
      <c r="I59" s="11"/>
      <c r="J59" s="48"/>
      <c r="K59" s="48"/>
    </row>
    <row r="60" spans="1:12" hidden="1" x14ac:dyDescent="0.25">
      <c r="A60" s="42" t="s">
        <v>10</v>
      </c>
      <c r="B60" s="4"/>
      <c r="C60" s="11"/>
      <c r="D60" s="11"/>
      <c r="E60" s="9">
        <f t="shared" ref="E60:E64" si="8">B60*C60/1000</f>
        <v>0</v>
      </c>
      <c r="F60" s="11"/>
      <c r="G60" s="11"/>
      <c r="H60" s="11"/>
      <c r="I60" s="11"/>
      <c r="J60" s="48"/>
      <c r="K60" s="48"/>
    </row>
    <row r="61" spans="1:12" hidden="1" x14ac:dyDescent="0.25">
      <c r="A61" s="42" t="s">
        <v>61</v>
      </c>
      <c r="B61" s="4"/>
      <c r="C61" s="11"/>
      <c r="D61" s="11"/>
      <c r="E61" s="9">
        <f t="shared" si="8"/>
        <v>0</v>
      </c>
      <c r="F61" s="11"/>
      <c r="G61" s="11"/>
      <c r="H61" s="11"/>
      <c r="I61" s="11"/>
      <c r="J61" s="48"/>
      <c r="K61" s="48"/>
    </row>
    <row r="62" spans="1:12" ht="45" hidden="1" x14ac:dyDescent="0.25">
      <c r="A62" s="42" t="s">
        <v>64</v>
      </c>
      <c r="B62" s="4"/>
      <c r="C62" s="11"/>
      <c r="D62" s="11"/>
      <c r="E62" s="9">
        <f t="shared" si="8"/>
        <v>0</v>
      </c>
      <c r="F62" s="11"/>
      <c r="G62" s="11"/>
      <c r="H62" s="11"/>
      <c r="I62" s="11"/>
      <c r="J62" s="48"/>
      <c r="K62" s="48"/>
    </row>
    <row r="63" spans="1:12" x14ac:dyDescent="0.25">
      <c r="A63" s="42" t="s">
        <v>32</v>
      </c>
      <c r="B63" s="4">
        <v>732</v>
      </c>
      <c r="C63" s="11">
        <v>26</v>
      </c>
      <c r="D63" s="11">
        <v>25</v>
      </c>
      <c r="E63" s="9">
        <f t="shared" si="8"/>
        <v>19.032</v>
      </c>
      <c r="F63" s="11"/>
      <c r="G63" s="11"/>
      <c r="H63" s="11"/>
      <c r="I63" s="11"/>
      <c r="J63" s="48"/>
      <c r="K63" s="48"/>
    </row>
    <row r="64" spans="1:12" x14ac:dyDescent="0.25">
      <c r="A64" s="42" t="s">
        <v>38</v>
      </c>
      <c r="B64" s="4">
        <v>195</v>
      </c>
      <c r="C64" s="11">
        <v>5</v>
      </c>
      <c r="D64" s="11">
        <v>5</v>
      </c>
      <c r="E64" s="9">
        <f t="shared" si="8"/>
        <v>0.97499999999999998</v>
      </c>
      <c r="F64" s="11"/>
      <c r="G64" s="11"/>
      <c r="H64" s="11"/>
      <c r="I64" s="11"/>
      <c r="J64" s="48"/>
      <c r="K64" s="48"/>
    </row>
    <row r="65" spans="1:12" ht="30" x14ac:dyDescent="0.25">
      <c r="A65" s="124" t="s">
        <v>112</v>
      </c>
      <c r="B65" s="130"/>
      <c r="C65" s="127"/>
      <c r="D65" s="127"/>
      <c r="E65" s="125">
        <f>SUM(E66:E76)</f>
        <v>29.385200000000005</v>
      </c>
      <c r="F65" s="126">
        <v>250</v>
      </c>
      <c r="G65" s="127">
        <v>4.0999999999999996</v>
      </c>
      <c r="H65" s="127">
        <v>5.2</v>
      </c>
      <c r="I65" s="127">
        <v>12.5</v>
      </c>
      <c r="J65" s="128">
        <v>113.2</v>
      </c>
      <c r="K65" s="127" t="s">
        <v>213</v>
      </c>
    </row>
    <row r="66" spans="1:12" s="71" customFormat="1" x14ac:dyDescent="0.25">
      <c r="A66" s="72" t="s">
        <v>151</v>
      </c>
      <c r="B66" s="4">
        <v>784</v>
      </c>
      <c r="C66" s="65">
        <v>16</v>
      </c>
      <c r="D66" s="65">
        <v>16</v>
      </c>
      <c r="E66" s="9">
        <f t="shared" ref="E66:E76" si="9">B66*C66/1000</f>
        <v>12.544</v>
      </c>
      <c r="F66" s="69"/>
      <c r="G66" s="65"/>
      <c r="H66" s="65"/>
      <c r="I66" s="65"/>
      <c r="J66" s="107"/>
      <c r="K66" s="65"/>
    </row>
    <row r="67" spans="1:12" ht="30" hidden="1" x14ac:dyDescent="0.25">
      <c r="A67" s="49" t="s">
        <v>60</v>
      </c>
      <c r="B67" s="4"/>
      <c r="C67" s="20"/>
      <c r="D67" s="20"/>
      <c r="E67" s="9">
        <f t="shared" si="9"/>
        <v>0</v>
      </c>
      <c r="F67" s="21"/>
      <c r="G67" s="21"/>
      <c r="H67" s="21"/>
      <c r="I67" s="21"/>
      <c r="J67" s="103"/>
      <c r="K67" s="21"/>
    </row>
    <row r="68" spans="1:12" hidden="1" x14ac:dyDescent="0.25">
      <c r="A68" s="36" t="s">
        <v>99</v>
      </c>
      <c r="B68" s="4"/>
      <c r="C68" s="20"/>
      <c r="D68" s="20"/>
      <c r="E68" s="9">
        <f t="shared" si="9"/>
        <v>0</v>
      </c>
      <c r="F68" s="21"/>
      <c r="G68" s="21"/>
      <c r="H68" s="21"/>
      <c r="I68" s="21"/>
      <c r="J68" s="103"/>
      <c r="K68" s="21"/>
    </row>
    <row r="69" spans="1:12" x14ac:dyDescent="0.25">
      <c r="A69" s="13" t="s">
        <v>10</v>
      </c>
      <c r="B69" s="4">
        <v>34</v>
      </c>
      <c r="C69" s="11">
        <v>116</v>
      </c>
      <c r="D69" s="11">
        <v>75</v>
      </c>
      <c r="E69" s="9">
        <f t="shared" si="9"/>
        <v>3.944</v>
      </c>
      <c r="F69" s="5"/>
      <c r="G69" s="5"/>
      <c r="H69" s="5"/>
      <c r="I69" s="5"/>
      <c r="J69" s="64"/>
      <c r="K69" s="5"/>
    </row>
    <row r="70" spans="1:12" x14ac:dyDescent="0.25">
      <c r="A70" s="63" t="s">
        <v>48</v>
      </c>
      <c r="B70" s="4">
        <v>199</v>
      </c>
      <c r="C70" s="11">
        <v>27</v>
      </c>
      <c r="D70" s="11">
        <v>15</v>
      </c>
      <c r="E70" s="9">
        <f t="shared" si="9"/>
        <v>5.3730000000000002</v>
      </c>
      <c r="F70" s="5"/>
      <c r="G70" s="5"/>
      <c r="H70" s="5"/>
      <c r="I70" s="5"/>
      <c r="J70" s="64"/>
      <c r="K70" s="5"/>
      <c r="L70" s="29"/>
    </row>
    <row r="71" spans="1:12" x14ac:dyDescent="0.25">
      <c r="A71" s="42" t="s">
        <v>29</v>
      </c>
      <c r="B71" s="4">
        <v>41</v>
      </c>
      <c r="C71" s="11">
        <v>12</v>
      </c>
      <c r="D71" s="11">
        <v>10</v>
      </c>
      <c r="E71" s="9">
        <f t="shared" si="9"/>
        <v>0.49199999999999999</v>
      </c>
      <c r="F71" s="5"/>
      <c r="G71" s="5"/>
      <c r="H71" s="5"/>
      <c r="I71" s="5"/>
      <c r="J71" s="64"/>
      <c r="K71" s="5"/>
    </row>
    <row r="72" spans="1:12" ht="13.5" customHeight="1" x14ac:dyDescent="0.25">
      <c r="A72" s="42" t="s">
        <v>11</v>
      </c>
      <c r="B72" s="4">
        <v>34</v>
      </c>
      <c r="C72" s="11">
        <v>13.3</v>
      </c>
      <c r="D72" s="11">
        <v>10</v>
      </c>
      <c r="E72" s="9">
        <f t="shared" si="9"/>
        <v>0.45220000000000005</v>
      </c>
      <c r="F72" s="5"/>
      <c r="G72" s="5"/>
      <c r="H72" s="5"/>
      <c r="I72" s="5"/>
      <c r="J72" s="64"/>
      <c r="K72" s="5"/>
    </row>
    <row r="73" spans="1:12" hidden="1" x14ac:dyDescent="0.25">
      <c r="A73" s="42" t="s">
        <v>18</v>
      </c>
      <c r="B73" s="4"/>
      <c r="C73" s="11"/>
      <c r="D73" s="11"/>
      <c r="E73" s="9">
        <f t="shared" si="9"/>
        <v>0</v>
      </c>
      <c r="F73" s="5"/>
      <c r="G73" s="5"/>
      <c r="H73" s="5"/>
      <c r="I73" s="5"/>
      <c r="J73" s="64"/>
      <c r="K73" s="5"/>
    </row>
    <row r="74" spans="1:12" ht="13.5" customHeight="1" x14ac:dyDescent="0.25">
      <c r="A74" s="42" t="s">
        <v>36</v>
      </c>
      <c r="B74" s="4">
        <v>1005</v>
      </c>
      <c r="C74" s="11">
        <v>5</v>
      </c>
      <c r="D74" s="11">
        <v>5</v>
      </c>
      <c r="E74" s="9">
        <f t="shared" si="9"/>
        <v>5.0250000000000004</v>
      </c>
      <c r="F74" s="5"/>
      <c r="G74" s="5"/>
      <c r="H74" s="5"/>
      <c r="I74" s="5"/>
      <c r="J74" s="64"/>
      <c r="K74" s="5"/>
    </row>
    <row r="75" spans="1:12" hidden="1" x14ac:dyDescent="0.25">
      <c r="A75" s="42" t="s">
        <v>101</v>
      </c>
      <c r="B75" s="4"/>
      <c r="C75" s="11"/>
      <c r="D75" s="11"/>
      <c r="E75" s="9">
        <f t="shared" si="9"/>
        <v>0</v>
      </c>
      <c r="F75" s="5"/>
      <c r="G75" s="5"/>
      <c r="H75" s="5"/>
      <c r="I75" s="5"/>
      <c r="J75" s="64"/>
      <c r="K75" s="5"/>
    </row>
    <row r="76" spans="1:12" x14ac:dyDescent="0.25">
      <c r="A76" s="42" t="s">
        <v>13</v>
      </c>
      <c r="B76" s="4">
        <v>311</v>
      </c>
      <c r="C76" s="11">
        <v>5</v>
      </c>
      <c r="D76" s="11">
        <v>5</v>
      </c>
      <c r="E76" s="9">
        <f t="shared" si="9"/>
        <v>1.5549999999999999</v>
      </c>
      <c r="F76" s="5"/>
      <c r="G76" s="5"/>
      <c r="H76" s="5"/>
      <c r="I76" s="5"/>
      <c r="J76" s="64"/>
      <c r="K76" s="5"/>
    </row>
    <row r="77" spans="1:12" hidden="1" x14ac:dyDescent="0.25">
      <c r="A77" s="42" t="s">
        <v>14</v>
      </c>
      <c r="B77" s="4"/>
      <c r="C77" s="11"/>
      <c r="D77" s="11"/>
      <c r="E77" s="9">
        <f t="shared" ref="E77:E102" si="10">B77*C77/1000</f>
        <v>0</v>
      </c>
      <c r="F77" s="5"/>
      <c r="G77" s="5"/>
      <c r="H77" s="5"/>
      <c r="I77" s="5"/>
      <c r="J77" s="58"/>
      <c r="K77" s="58"/>
    </row>
    <row r="78" spans="1:12" hidden="1" x14ac:dyDescent="0.25">
      <c r="A78" s="42" t="s">
        <v>13</v>
      </c>
      <c r="B78" s="4"/>
      <c r="C78" s="11"/>
      <c r="D78" s="11"/>
      <c r="E78" s="9">
        <f t="shared" si="10"/>
        <v>0</v>
      </c>
      <c r="F78" s="5"/>
      <c r="G78" s="5"/>
      <c r="H78" s="5"/>
      <c r="I78" s="5"/>
      <c r="J78" s="58"/>
      <c r="K78" s="58"/>
    </row>
    <row r="79" spans="1:12" ht="30.6" customHeight="1" x14ac:dyDescent="0.25">
      <c r="A79" s="124" t="s">
        <v>113</v>
      </c>
      <c r="B79" s="130"/>
      <c r="C79" s="132"/>
      <c r="D79" s="132"/>
      <c r="E79" s="125">
        <f>SUM(E80:E87)</f>
        <v>80.36</v>
      </c>
      <c r="F79" s="127">
        <v>250</v>
      </c>
      <c r="G79" s="127">
        <v>15.3</v>
      </c>
      <c r="H79" s="127">
        <v>16.399999999999999</v>
      </c>
      <c r="I79" s="127">
        <v>37.700000000000003</v>
      </c>
      <c r="J79" s="134">
        <v>359.6</v>
      </c>
      <c r="K79" s="134" t="s">
        <v>214</v>
      </c>
    </row>
    <row r="80" spans="1:12" x14ac:dyDescent="0.25">
      <c r="A80" s="72" t="s">
        <v>151</v>
      </c>
      <c r="B80" s="4">
        <v>784</v>
      </c>
      <c r="C80" s="2">
        <v>79</v>
      </c>
      <c r="D80" s="2">
        <v>79</v>
      </c>
      <c r="E80" s="9">
        <f t="shared" si="10"/>
        <v>61.936</v>
      </c>
      <c r="F80" s="16"/>
      <c r="G80" s="16"/>
      <c r="H80" s="16"/>
      <c r="I80" s="16"/>
      <c r="J80" s="51"/>
      <c r="K80" s="51"/>
    </row>
    <row r="81" spans="1:11" x14ac:dyDescent="0.25">
      <c r="A81" s="43" t="s">
        <v>38</v>
      </c>
      <c r="B81" s="4">
        <v>195</v>
      </c>
      <c r="C81" s="2">
        <v>2</v>
      </c>
      <c r="D81" s="2">
        <v>2</v>
      </c>
      <c r="E81" s="9">
        <f t="shared" si="10"/>
        <v>0.39</v>
      </c>
      <c r="F81" s="16"/>
      <c r="G81" s="16"/>
      <c r="H81" s="16"/>
      <c r="I81" s="16"/>
      <c r="J81" s="51"/>
      <c r="K81" s="51"/>
    </row>
    <row r="82" spans="1:11" s="3" customFormat="1" x14ac:dyDescent="0.25">
      <c r="A82" s="56" t="s">
        <v>52</v>
      </c>
      <c r="B82" s="4"/>
      <c r="C82" s="16"/>
      <c r="D82" s="16">
        <v>50</v>
      </c>
      <c r="E82" s="5"/>
      <c r="F82" s="16"/>
      <c r="G82" s="16"/>
      <c r="H82" s="16"/>
      <c r="I82" s="16"/>
      <c r="J82" s="51"/>
      <c r="K82" s="51"/>
    </row>
    <row r="83" spans="1:11" x14ac:dyDescent="0.25">
      <c r="A83" s="43" t="s">
        <v>54</v>
      </c>
      <c r="B83" s="4">
        <v>131</v>
      </c>
      <c r="C83" s="11">
        <v>48</v>
      </c>
      <c r="D83" s="11">
        <v>48</v>
      </c>
      <c r="E83" s="9">
        <f t="shared" si="10"/>
        <v>6.2880000000000003</v>
      </c>
      <c r="F83" s="16"/>
      <c r="G83" s="16"/>
      <c r="H83" s="16"/>
      <c r="I83" s="16"/>
      <c r="J83" s="51"/>
      <c r="K83" s="51"/>
    </row>
    <row r="84" spans="1:11" x14ac:dyDescent="0.25">
      <c r="A84" s="43" t="s">
        <v>36</v>
      </c>
      <c r="B84" s="4">
        <v>1005</v>
      </c>
      <c r="C84" s="2">
        <v>10</v>
      </c>
      <c r="D84" s="2">
        <v>10</v>
      </c>
      <c r="E84" s="9">
        <f t="shared" si="10"/>
        <v>10.050000000000001</v>
      </c>
      <c r="F84" s="16"/>
      <c r="G84" s="16"/>
      <c r="H84" s="16"/>
      <c r="I84" s="16"/>
      <c r="J84" s="51"/>
      <c r="K84" s="51"/>
    </row>
    <row r="85" spans="1:11" x14ac:dyDescent="0.25">
      <c r="A85" s="43" t="s">
        <v>19</v>
      </c>
      <c r="B85" s="4"/>
      <c r="C85" s="2">
        <v>150</v>
      </c>
      <c r="D85" s="2">
        <v>150</v>
      </c>
      <c r="E85" s="9">
        <f t="shared" si="10"/>
        <v>0</v>
      </c>
      <c r="F85" s="16"/>
      <c r="G85" s="16"/>
      <c r="H85" s="16"/>
      <c r="I85" s="16"/>
      <c r="J85" s="51"/>
      <c r="K85" s="51"/>
    </row>
    <row r="86" spans="1:11" x14ac:dyDescent="0.25">
      <c r="A86" s="43" t="s">
        <v>29</v>
      </c>
      <c r="B86" s="4">
        <v>41</v>
      </c>
      <c r="C86" s="2">
        <v>14</v>
      </c>
      <c r="D86" s="2">
        <v>12</v>
      </c>
      <c r="E86" s="9">
        <f t="shared" si="10"/>
        <v>0.57399999999999995</v>
      </c>
      <c r="F86" s="16"/>
      <c r="G86" s="16"/>
      <c r="H86" s="16"/>
      <c r="I86" s="16"/>
      <c r="J86" s="51"/>
      <c r="K86" s="51"/>
    </row>
    <row r="87" spans="1:11" x14ac:dyDescent="0.25">
      <c r="A87" s="43" t="s">
        <v>11</v>
      </c>
      <c r="B87" s="4">
        <v>34</v>
      </c>
      <c r="C87" s="2">
        <v>33</v>
      </c>
      <c r="D87" s="2">
        <v>25</v>
      </c>
      <c r="E87" s="9">
        <f t="shared" si="10"/>
        <v>1.1220000000000001</v>
      </c>
      <c r="F87" s="16"/>
      <c r="G87" s="16"/>
      <c r="H87" s="16"/>
      <c r="I87" s="16"/>
      <c r="J87" s="51"/>
      <c r="K87" s="51"/>
    </row>
    <row r="88" spans="1:11" s="3" customFormat="1" ht="30" hidden="1" x14ac:dyDescent="0.25">
      <c r="A88" s="61" t="s">
        <v>84</v>
      </c>
      <c r="B88" s="4"/>
      <c r="C88" s="7"/>
      <c r="D88" s="7"/>
      <c r="E88" s="8"/>
      <c r="F88" s="7">
        <v>180</v>
      </c>
      <c r="G88" s="7">
        <v>3.8</v>
      </c>
      <c r="H88" s="7">
        <v>3.4</v>
      </c>
      <c r="I88" s="7">
        <v>41.1</v>
      </c>
      <c r="J88" s="47">
        <v>210.2</v>
      </c>
      <c r="K88" s="47"/>
    </row>
    <row r="89" spans="1:11" hidden="1" x14ac:dyDescent="0.25">
      <c r="A89" s="42" t="s">
        <v>45</v>
      </c>
      <c r="B89" s="4"/>
      <c r="C89" s="2"/>
      <c r="D89" s="2"/>
      <c r="E89" s="9">
        <f t="shared" si="10"/>
        <v>0</v>
      </c>
      <c r="F89" s="16"/>
      <c r="G89" s="16"/>
      <c r="H89" s="16"/>
      <c r="I89" s="16"/>
      <c r="J89" s="51"/>
      <c r="K89" s="51"/>
    </row>
    <row r="90" spans="1:11" hidden="1" x14ac:dyDescent="0.25">
      <c r="A90" s="42" t="s">
        <v>104</v>
      </c>
      <c r="B90" s="4"/>
      <c r="C90" s="2"/>
      <c r="D90" s="2"/>
      <c r="E90" s="9">
        <f t="shared" si="10"/>
        <v>0</v>
      </c>
      <c r="F90" s="16"/>
      <c r="G90" s="16"/>
      <c r="H90" s="16"/>
      <c r="I90" s="16"/>
      <c r="J90" s="51"/>
      <c r="K90" s="51"/>
    </row>
    <row r="91" spans="1:11" hidden="1" x14ac:dyDescent="0.25">
      <c r="A91" s="42" t="s">
        <v>19</v>
      </c>
      <c r="B91" s="4"/>
      <c r="C91" s="2"/>
      <c r="D91" s="2"/>
      <c r="E91" s="9">
        <f t="shared" si="10"/>
        <v>0</v>
      </c>
      <c r="F91" s="16"/>
      <c r="G91" s="16"/>
      <c r="H91" s="16"/>
      <c r="I91" s="16"/>
      <c r="J91" s="51"/>
      <c r="K91" s="51"/>
    </row>
    <row r="92" spans="1:11" hidden="1" x14ac:dyDescent="0.25">
      <c r="A92" s="42" t="s">
        <v>36</v>
      </c>
      <c r="B92" s="4"/>
      <c r="C92" s="2"/>
      <c r="D92" s="2"/>
      <c r="E92" s="9">
        <f t="shared" si="10"/>
        <v>0</v>
      </c>
      <c r="F92" s="16"/>
      <c r="G92" s="16"/>
      <c r="H92" s="16"/>
      <c r="I92" s="16"/>
      <c r="J92" s="51"/>
      <c r="K92" s="51"/>
    </row>
    <row r="93" spans="1:11" s="22" customFormat="1" hidden="1" x14ac:dyDescent="0.25">
      <c r="A93" s="49" t="s">
        <v>29</v>
      </c>
      <c r="B93" s="4"/>
      <c r="C93" s="20"/>
      <c r="D93" s="20"/>
      <c r="E93" s="9">
        <f t="shared" si="10"/>
        <v>0</v>
      </c>
      <c r="F93" s="21"/>
      <c r="G93" s="21"/>
      <c r="H93" s="21"/>
      <c r="I93" s="21"/>
      <c r="J93" s="50"/>
      <c r="K93" s="50"/>
    </row>
    <row r="94" spans="1:11" s="22" customFormat="1" hidden="1" x14ac:dyDescent="0.25">
      <c r="A94" s="49" t="s">
        <v>71</v>
      </c>
      <c r="B94" s="4"/>
      <c r="C94" s="20"/>
      <c r="D94" s="20"/>
      <c r="E94" s="9">
        <f t="shared" si="10"/>
        <v>0</v>
      </c>
      <c r="F94" s="21"/>
      <c r="G94" s="21"/>
      <c r="H94" s="21"/>
      <c r="I94" s="21"/>
      <c r="J94" s="50"/>
      <c r="K94" s="50"/>
    </row>
    <row r="95" spans="1:11" s="22" customFormat="1" hidden="1" x14ac:dyDescent="0.25">
      <c r="A95" s="49" t="s">
        <v>28</v>
      </c>
      <c r="B95" s="4"/>
      <c r="C95" s="20"/>
      <c r="D95" s="20"/>
      <c r="E95" s="9">
        <f t="shared" si="10"/>
        <v>0</v>
      </c>
      <c r="F95" s="21"/>
      <c r="G95" s="21"/>
      <c r="H95" s="21"/>
      <c r="I95" s="21"/>
      <c r="J95" s="50"/>
      <c r="K95" s="50"/>
    </row>
    <row r="96" spans="1:11" s="22" customFormat="1" hidden="1" x14ac:dyDescent="0.25">
      <c r="A96" s="49" t="s">
        <v>14</v>
      </c>
      <c r="B96" s="4"/>
      <c r="C96" s="20"/>
      <c r="D96" s="20"/>
      <c r="E96" s="9">
        <f t="shared" si="10"/>
        <v>0</v>
      </c>
      <c r="F96" s="21"/>
      <c r="G96" s="21"/>
      <c r="H96" s="21"/>
      <c r="I96" s="21"/>
      <c r="J96" s="50"/>
      <c r="K96" s="50"/>
    </row>
    <row r="97" spans="1:12" hidden="1" x14ac:dyDescent="0.25">
      <c r="A97" s="43" t="s">
        <v>38</v>
      </c>
      <c r="B97" s="4"/>
      <c r="C97" s="11"/>
      <c r="D97" s="11"/>
      <c r="E97" s="9">
        <f t="shared" si="10"/>
        <v>0</v>
      </c>
      <c r="F97" s="16"/>
      <c r="G97" s="16"/>
      <c r="H97" s="16"/>
      <c r="I97" s="16"/>
      <c r="J97" s="51"/>
      <c r="K97" s="51"/>
    </row>
    <row r="98" spans="1:12" ht="30" x14ac:dyDescent="0.25">
      <c r="A98" s="124" t="s">
        <v>304</v>
      </c>
      <c r="B98" s="130"/>
      <c r="C98" s="132"/>
      <c r="D98" s="132"/>
      <c r="E98" s="125">
        <f>E99+E100</f>
        <v>6.532</v>
      </c>
      <c r="F98" s="127">
        <v>200</v>
      </c>
      <c r="G98" s="127">
        <v>0.4</v>
      </c>
      <c r="H98" s="127">
        <v>0</v>
      </c>
      <c r="I98" s="127">
        <v>20.100000000000001</v>
      </c>
      <c r="J98" s="128">
        <v>82</v>
      </c>
      <c r="K98" s="127" t="s">
        <v>278</v>
      </c>
    </row>
    <row r="99" spans="1:12" x14ac:dyDescent="0.25">
      <c r="A99" s="49" t="s">
        <v>279</v>
      </c>
      <c r="B99" s="4">
        <v>233</v>
      </c>
      <c r="C99" s="19">
        <v>24</v>
      </c>
      <c r="D99" s="19">
        <v>24</v>
      </c>
      <c r="E99" s="23">
        <f>B99*C99/1000</f>
        <v>5.5919999999999996</v>
      </c>
      <c r="F99" s="21"/>
      <c r="G99" s="21"/>
      <c r="H99" s="21"/>
      <c r="I99" s="21"/>
      <c r="J99" s="103"/>
      <c r="K99" s="21"/>
      <c r="L99" s="29"/>
    </row>
    <row r="100" spans="1:12" s="220" customFormat="1" x14ac:dyDescent="0.25">
      <c r="A100" s="49" t="s">
        <v>14</v>
      </c>
      <c r="B100" s="4">
        <v>94</v>
      </c>
      <c r="C100" s="19">
        <v>10</v>
      </c>
      <c r="D100" s="19">
        <v>10</v>
      </c>
      <c r="E100" s="23">
        <f>B100*C100/1000</f>
        <v>0.94</v>
      </c>
      <c r="F100" s="21"/>
      <c r="G100" s="21"/>
      <c r="H100" s="21"/>
      <c r="I100" s="21"/>
      <c r="J100" s="103"/>
      <c r="K100" s="21"/>
      <c r="L100" s="29"/>
    </row>
    <row r="101" spans="1:12" x14ac:dyDescent="0.25">
      <c r="A101" s="46" t="s">
        <v>23</v>
      </c>
      <c r="B101" s="4">
        <v>72</v>
      </c>
      <c r="C101" s="17">
        <v>40</v>
      </c>
      <c r="D101" s="17">
        <v>40</v>
      </c>
      <c r="E101" s="8">
        <f t="shared" si="10"/>
        <v>2.88</v>
      </c>
      <c r="F101" s="7">
        <v>40</v>
      </c>
      <c r="G101" s="7">
        <v>1.9</v>
      </c>
      <c r="H101" s="7">
        <v>0.4</v>
      </c>
      <c r="I101" s="7">
        <v>17.5</v>
      </c>
      <c r="J101" s="47">
        <v>81</v>
      </c>
      <c r="K101" s="47"/>
    </row>
    <row r="102" spans="1:12" ht="15.75" thickBot="1" x14ac:dyDescent="0.3">
      <c r="A102" s="90" t="s">
        <v>27</v>
      </c>
      <c r="B102" s="4">
        <v>72</v>
      </c>
      <c r="C102" s="92">
        <v>60</v>
      </c>
      <c r="D102" s="92">
        <v>60</v>
      </c>
      <c r="E102" s="93">
        <f t="shared" si="10"/>
        <v>4.32</v>
      </c>
      <c r="F102" s="94">
        <v>60</v>
      </c>
      <c r="G102" s="94">
        <v>3</v>
      </c>
      <c r="H102" s="94">
        <v>0.8</v>
      </c>
      <c r="I102" s="94">
        <v>24.3</v>
      </c>
      <c r="J102" s="95">
        <v>116.8</v>
      </c>
      <c r="K102" s="95"/>
    </row>
    <row r="103" spans="1:12" x14ac:dyDescent="0.25">
      <c r="G103" s="52"/>
      <c r="H103" s="52"/>
      <c r="I103" s="52"/>
      <c r="J103" s="52"/>
      <c r="K103" s="52"/>
    </row>
    <row r="106" spans="1:12" ht="18.600000000000001" customHeight="1" x14ac:dyDescent="0.25"/>
  </sheetData>
  <mergeCells count="10">
    <mergeCell ref="K2:K3"/>
    <mergeCell ref="K53:K54"/>
    <mergeCell ref="A53:A54"/>
    <mergeCell ref="B53:B54"/>
    <mergeCell ref="C53:F53"/>
    <mergeCell ref="G53:J53"/>
    <mergeCell ref="A2:A3"/>
    <mergeCell ref="B2:B3"/>
    <mergeCell ref="C2:F2"/>
    <mergeCell ref="G2:J2"/>
  </mergeCells>
  <pageMargins left="0.31496062992125984" right="0.15748031496062992" top="0.19685039370078741" bottom="0.15748031496062992" header="0.19685039370078741" footer="0.1574803149606299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81" zoomScaleNormal="100" workbookViewId="0">
      <selection activeCell="L80" sqref="L80"/>
    </sheetView>
  </sheetViews>
  <sheetFormatPr defaultColWidth="9.140625" defaultRowHeight="15" x14ac:dyDescent="0.25"/>
  <cols>
    <col min="1" max="1" width="28.5703125" style="1" customWidth="1"/>
    <col min="2" max="2" width="6.140625" style="1" customWidth="1"/>
    <col min="3" max="3" width="5.5703125" style="1" customWidth="1"/>
    <col min="4" max="4" width="5.140625" style="1" customWidth="1"/>
    <col min="5" max="5" width="7.28515625" style="1" customWidth="1"/>
    <col min="6" max="6" width="7.140625" style="1" customWidth="1"/>
    <col min="7" max="7" width="6.28515625" style="1" customWidth="1"/>
    <col min="8" max="8" width="5.42578125" style="1" customWidth="1"/>
    <col min="9" max="9" width="6.28515625" style="1" customWidth="1"/>
    <col min="10" max="10" width="6.140625" style="1" customWidth="1"/>
    <col min="11" max="11" width="8.2851562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74" t="s">
        <v>0</v>
      </c>
      <c r="B2" s="276" t="s">
        <v>1</v>
      </c>
      <c r="C2" s="278"/>
      <c r="D2" s="278"/>
      <c r="E2" s="278"/>
      <c r="F2" s="278"/>
      <c r="G2" s="279" t="s">
        <v>6</v>
      </c>
      <c r="H2" s="279"/>
      <c r="I2" s="279"/>
      <c r="J2" s="279"/>
      <c r="K2" s="312" t="s">
        <v>175</v>
      </c>
    </row>
    <row r="3" spans="1:12" ht="30.6" customHeight="1" thickBot="1" x14ac:dyDescent="0.3">
      <c r="A3" s="275"/>
      <c r="B3" s="277"/>
      <c r="C3" s="172" t="s">
        <v>2</v>
      </c>
      <c r="D3" s="172" t="s">
        <v>3</v>
      </c>
      <c r="E3" s="172" t="s">
        <v>4</v>
      </c>
      <c r="F3" s="172" t="s">
        <v>5</v>
      </c>
      <c r="G3" s="174" t="s">
        <v>7</v>
      </c>
      <c r="H3" s="172" t="s">
        <v>8</v>
      </c>
      <c r="I3" s="172" t="s">
        <v>22</v>
      </c>
      <c r="J3" s="175" t="s">
        <v>9</v>
      </c>
      <c r="K3" s="313"/>
    </row>
    <row r="4" spans="1:12" ht="18.75" x14ac:dyDescent="0.3">
      <c r="A4" s="38" t="s">
        <v>115</v>
      </c>
      <c r="B4" s="14"/>
      <c r="C4" s="15"/>
      <c r="D4" s="15"/>
      <c r="E4" s="15"/>
      <c r="F4" s="34"/>
      <c r="G4" s="15"/>
      <c r="H4" s="15"/>
      <c r="I4" s="15"/>
      <c r="J4" s="15"/>
      <c r="K4" s="113"/>
    </row>
    <row r="5" spans="1:12" ht="15.75" x14ac:dyDescent="0.25">
      <c r="A5" s="78" t="s">
        <v>24</v>
      </c>
      <c r="B5" s="79"/>
      <c r="C5" s="79"/>
      <c r="D5" s="79"/>
      <c r="E5" s="80">
        <f>E6+E16+E31+E53+E57+E58</f>
        <v>140.18419999999998</v>
      </c>
      <c r="F5" s="83">
        <f t="shared" ref="F5:J5" si="0">F6+F16+F31+F53+F57+F58</f>
        <v>795</v>
      </c>
      <c r="G5" s="83">
        <f t="shared" si="0"/>
        <v>30.400000000000002</v>
      </c>
      <c r="H5" s="83">
        <f t="shared" si="0"/>
        <v>31.800000000000004</v>
      </c>
      <c r="I5" s="83">
        <f t="shared" si="0"/>
        <v>90.4</v>
      </c>
      <c r="J5" s="83">
        <f t="shared" si="0"/>
        <v>768.49999999999989</v>
      </c>
      <c r="K5" s="114"/>
    </row>
    <row r="6" spans="1:12" ht="28.9" customHeight="1" x14ac:dyDescent="0.25">
      <c r="A6" s="46" t="s">
        <v>269</v>
      </c>
      <c r="B6" s="4"/>
      <c r="C6" s="7"/>
      <c r="D6" s="7"/>
      <c r="E6" s="8">
        <f>SUM(E7:E15)</f>
        <v>4.0541999999999998</v>
      </c>
      <c r="F6" s="37">
        <v>80</v>
      </c>
      <c r="G6" s="7">
        <v>1.3</v>
      </c>
      <c r="H6" s="41">
        <v>4.0999999999999996</v>
      </c>
      <c r="I6" s="7">
        <v>7.7</v>
      </c>
      <c r="J6" s="99">
        <v>72.7</v>
      </c>
      <c r="K6" s="115" t="s">
        <v>215</v>
      </c>
    </row>
    <row r="7" spans="1:12" x14ac:dyDescent="0.25">
      <c r="A7" s="42" t="s">
        <v>99</v>
      </c>
      <c r="B7" s="4">
        <v>30</v>
      </c>
      <c r="C7" s="11">
        <v>84</v>
      </c>
      <c r="D7" s="11">
        <v>67</v>
      </c>
      <c r="E7" s="9">
        <f>B7*C7/1000</f>
        <v>2.52</v>
      </c>
      <c r="F7" s="11"/>
      <c r="G7" s="11"/>
      <c r="H7" s="11"/>
      <c r="I7" s="11"/>
      <c r="J7" s="100"/>
      <c r="K7" s="116"/>
    </row>
    <row r="8" spans="1:12" ht="17.25" customHeight="1" x14ac:dyDescent="0.25">
      <c r="A8" s="42" t="s">
        <v>11</v>
      </c>
      <c r="B8" s="4">
        <v>34</v>
      </c>
      <c r="C8" s="11">
        <v>10.6</v>
      </c>
      <c r="D8" s="11">
        <v>8</v>
      </c>
      <c r="E8" s="9">
        <f>B8*C8/1000</f>
        <v>0.3604</v>
      </c>
      <c r="F8" s="11"/>
      <c r="G8" s="11"/>
      <c r="H8" s="11"/>
      <c r="I8" s="11"/>
      <c r="J8" s="100"/>
      <c r="K8" s="116"/>
    </row>
    <row r="9" spans="1:12" hidden="1" x14ac:dyDescent="0.25">
      <c r="A9" s="42" t="s">
        <v>10</v>
      </c>
      <c r="B9" s="4"/>
      <c r="C9" s="11"/>
      <c r="D9" s="11"/>
      <c r="E9" s="9">
        <f t="shared" ref="E9:E15" si="1">B9*C9/1000</f>
        <v>0</v>
      </c>
      <c r="F9" s="11"/>
      <c r="G9" s="11"/>
      <c r="H9" s="11"/>
      <c r="I9" s="11"/>
      <c r="J9" s="100"/>
      <c r="K9" s="116"/>
    </row>
    <row r="10" spans="1:12" x14ac:dyDescent="0.25">
      <c r="A10" s="42" t="s">
        <v>116</v>
      </c>
      <c r="B10" s="4">
        <v>1118</v>
      </c>
      <c r="C10" s="11">
        <v>0.1</v>
      </c>
      <c r="D10" s="11">
        <v>0.1</v>
      </c>
      <c r="E10" s="9">
        <f t="shared" si="1"/>
        <v>0.11180000000000001</v>
      </c>
      <c r="F10" s="11"/>
      <c r="G10" s="11"/>
      <c r="H10" s="11"/>
      <c r="I10" s="11"/>
      <c r="J10" s="100"/>
      <c r="K10" s="116"/>
      <c r="L10" s="29"/>
    </row>
    <row r="11" spans="1:12" x14ac:dyDescent="0.25">
      <c r="A11" s="42" t="s">
        <v>14</v>
      </c>
      <c r="B11" s="4">
        <v>94</v>
      </c>
      <c r="C11" s="11">
        <v>3</v>
      </c>
      <c r="D11" s="11">
        <v>3</v>
      </c>
      <c r="E11" s="9">
        <f t="shared" si="1"/>
        <v>0.28199999999999997</v>
      </c>
      <c r="F11" s="11"/>
      <c r="G11" s="11"/>
      <c r="H11" s="11"/>
      <c r="I11" s="11"/>
      <c r="J11" s="100"/>
      <c r="K11" s="116"/>
      <c r="L11" s="29"/>
    </row>
    <row r="12" spans="1:12" ht="30" x14ac:dyDescent="0.25">
      <c r="A12" s="56" t="s">
        <v>117</v>
      </c>
      <c r="B12" s="4"/>
      <c r="C12" s="16">
        <v>5</v>
      </c>
      <c r="D12" s="16">
        <v>5</v>
      </c>
      <c r="E12" s="9"/>
      <c r="F12" s="11"/>
      <c r="G12" s="11"/>
      <c r="H12" s="11"/>
      <c r="I12" s="11"/>
      <c r="J12" s="100"/>
      <c r="K12" s="116"/>
      <c r="L12" s="29"/>
    </row>
    <row r="13" spans="1:12" ht="45" hidden="1" x14ac:dyDescent="0.25">
      <c r="A13" s="42" t="s">
        <v>64</v>
      </c>
      <c r="B13" s="4"/>
      <c r="C13" s="11"/>
      <c r="D13" s="11"/>
      <c r="E13" s="9">
        <f t="shared" si="1"/>
        <v>0</v>
      </c>
      <c r="F13" s="11"/>
      <c r="G13" s="11"/>
      <c r="H13" s="11"/>
      <c r="I13" s="11"/>
      <c r="J13" s="100"/>
      <c r="K13" s="116"/>
      <c r="L13" s="29"/>
    </row>
    <row r="14" spans="1:12" hidden="1" x14ac:dyDescent="0.25">
      <c r="A14" s="42" t="s">
        <v>32</v>
      </c>
      <c r="B14" s="4"/>
      <c r="C14" s="11"/>
      <c r="D14" s="11"/>
      <c r="E14" s="9">
        <f t="shared" si="1"/>
        <v>0</v>
      </c>
      <c r="F14" s="11"/>
      <c r="G14" s="11"/>
      <c r="H14" s="11"/>
      <c r="I14" s="11"/>
      <c r="J14" s="100"/>
      <c r="K14" s="116"/>
      <c r="L14" s="29"/>
    </row>
    <row r="15" spans="1:12" x14ac:dyDescent="0.25">
      <c r="A15" s="42" t="s">
        <v>38</v>
      </c>
      <c r="B15" s="4">
        <v>195</v>
      </c>
      <c r="C15" s="11">
        <v>4</v>
      </c>
      <c r="D15" s="11">
        <v>4</v>
      </c>
      <c r="E15" s="9">
        <f t="shared" si="1"/>
        <v>0.78</v>
      </c>
      <c r="F15" s="11"/>
      <c r="G15" s="11"/>
      <c r="H15" s="11"/>
      <c r="I15" s="11"/>
      <c r="J15" s="100"/>
      <c r="K15" s="116"/>
      <c r="L15" s="29"/>
    </row>
    <row r="16" spans="1:12" ht="30" x14ac:dyDescent="0.25">
      <c r="A16" s="46" t="s">
        <v>306</v>
      </c>
      <c r="B16" s="4"/>
      <c r="C16" s="7"/>
      <c r="D16" s="7"/>
      <c r="E16" s="8">
        <f>SUM(E20:E28)</f>
        <v>16.581</v>
      </c>
      <c r="F16" s="37">
        <v>250</v>
      </c>
      <c r="G16" s="7">
        <v>6.9</v>
      </c>
      <c r="H16" s="7">
        <v>5.5</v>
      </c>
      <c r="I16" s="7">
        <v>13.5</v>
      </c>
      <c r="J16" s="99">
        <v>130.80000000000001</v>
      </c>
      <c r="K16" s="115" t="s">
        <v>307</v>
      </c>
      <c r="L16" s="29"/>
    </row>
    <row r="17" spans="1:12" s="71" customFormat="1" hidden="1" x14ac:dyDescent="0.25">
      <c r="A17" s="72" t="s">
        <v>97</v>
      </c>
      <c r="B17" s="4"/>
      <c r="C17" s="65"/>
      <c r="D17" s="65"/>
      <c r="E17" s="9">
        <f t="shared" ref="E17:E30" si="2">B17*C17/1000</f>
        <v>0</v>
      </c>
      <c r="F17" s="69"/>
      <c r="G17" s="65"/>
      <c r="H17" s="65"/>
      <c r="I17" s="65"/>
      <c r="J17" s="107"/>
      <c r="K17" s="122"/>
      <c r="L17" s="24"/>
    </row>
    <row r="18" spans="1:12" ht="30" hidden="1" x14ac:dyDescent="0.25">
      <c r="A18" s="49" t="s">
        <v>60</v>
      </c>
      <c r="B18" s="4"/>
      <c r="C18" s="20"/>
      <c r="D18" s="20"/>
      <c r="E18" s="9">
        <f t="shared" si="2"/>
        <v>0</v>
      </c>
      <c r="F18" s="21"/>
      <c r="G18" s="21"/>
      <c r="H18" s="21"/>
      <c r="I18" s="21"/>
      <c r="J18" s="103"/>
      <c r="K18" s="117"/>
      <c r="L18" s="29"/>
    </row>
    <row r="19" spans="1:12" hidden="1" x14ac:dyDescent="0.25">
      <c r="A19" s="49" t="s">
        <v>99</v>
      </c>
      <c r="B19" s="4"/>
      <c r="C19" s="20"/>
      <c r="D19" s="20"/>
      <c r="E19" s="9">
        <f t="shared" si="2"/>
        <v>0</v>
      </c>
      <c r="F19" s="21"/>
      <c r="G19" s="21"/>
      <c r="H19" s="21"/>
      <c r="I19" s="21"/>
      <c r="J19" s="103"/>
      <c r="K19" s="117"/>
      <c r="L19" s="29"/>
    </row>
    <row r="20" spans="1:12" x14ac:dyDescent="0.25">
      <c r="A20" s="43" t="s">
        <v>10</v>
      </c>
      <c r="B20" s="4">
        <v>34</v>
      </c>
      <c r="C20" s="11">
        <v>50</v>
      </c>
      <c r="D20" s="11">
        <v>34</v>
      </c>
      <c r="E20" s="9">
        <f t="shared" si="2"/>
        <v>1.7</v>
      </c>
      <c r="F20" s="5"/>
      <c r="G20" s="5"/>
      <c r="H20" s="5"/>
      <c r="I20" s="5"/>
      <c r="J20" s="64"/>
      <c r="K20" s="118"/>
      <c r="L20" s="29"/>
    </row>
    <row r="21" spans="1:12" s="220" customFormat="1" ht="30" x14ac:dyDescent="0.25">
      <c r="A21" s="42" t="s">
        <v>60</v>
      </c>
      <c r="B21" s="4">
        <v>285</v>
      </c>
      <c r="C21" s="11">
        <v>27</v>
      </c>
      <c r="D21" s="11">
        <v>20</v>
      </c>
      <c r="E21" s="9">
        <f>B21*C21/1000</f>
        <v>7.6950000000000003</v>
      </c>
      <c r="F21" s="5"/>
      <c r="G21" s="5"/>
      <c r="H21" s="5"/>
      <c r="I21" s="5"/>
      <c r="J21" s="64"/>
      <c r="K21" s="118"/>
      <c r="L21" s="29"/>
    </row>
    <row r="22" spans="1:12" x14ac:dyDescent="0.25">
      <c r="A22" s="42" t="s">
        <v>13</v>
      </c>
      <c r="B22" s="4">
        <v>311</v>
      </c>
      <c r="C22" s="11">
        <v>11</v>
      </c>
      <c r="D22" s="11">
        <v>11</v>
      </c>
      <c r="E22" s="9">
        <f t="shared" ref="E22" si="3">B22*C22/1000</f>
        <v>3.4209999999999998</v>
      </c>
      <c r="F22" s="5"/>
      <c r="G22" s="5"/>
      <c r="H22" s="5"/>
      <c r="I22" s="5"/>
      <c r="J22" s="64"/>
      <c r="K22" s="118"/>
      <c r="L22" s="29"/>
    </row>
    <row r="23" spans="1:12" x14ac:dyDescent="0.25">
      <c r="A23" s="42" t="s">
        <v>29</v>
      </c>
      <c r="B23" s="4">
        <v>41</v>
      </c>
      <c r="C23" s="11">
        <v>10</v>
      </c>
      <c r="D23" s="11">
        <v>8</v>
      </c>
      <c r="E23" s="9">
        <f t="shared" si="2"/>
        <v>0.41</v>
      </c>
      <c r="F23" s="5"/>
      <c r="G23" s="5"/>
      <c r="H23" s="5"/>
      <c r="I23" s="5"/>
      <c r="J23" s="64"/>
      <c r="K23" s="118"/>
    </row>
    <row r="24" spans="1:12" ht="12.75" customHeight="1" x14ac:dyDescent="0.25">
      <c r="A24" s="42" t="s">
        <v>11</v>
      </c>
      <c r="B24" s="4">
        <v>34</v>
      </c>
      <c r="C24" s="11">
        <v>10</v>
      </c>
      <c r="D24" s="11">
        <v>8</v>
      </c>
      <c r="E24" s="9">
        <f t="shared" si="2"/>
        <v>0.34</v>
      </c>
      <c r="F24" s="5"/>
      <c r="G24" s="5"/>
      <c r="H24" s="5"/>
      <c r="I24" s="5"/>
      <c r="J24" s="64"/>
      <c r="K24" s="118"/>
    </row>
    <row r="25" spans="1:12" hidden="1" x14ac:dyDescent="0.25">
      <c r="A25" s="42" t="s">
        <v>18</v>
      </c>
      <c r="B25" s="4"/>
      <c r="C25" s="11"/>
      <c r="D25" s="11"/>
      <c r="E25" s="9">
        <f t="shared" si="2"/>
        <v>0</v>
      </c>
      <c r="F25" s="5"/>
      <c r="G25" s="5"/>
      <c r="H25" s="5"/>
      <c r="I25" s="5"/>
      <c r="J25" s="64"/>
      <c r="K25" s="118"/>
    </row>
    <row r="26" spans="1:12" x14ac:dyDescent="0.25">
      <c r="A26" s="42" t="s">
        <v>36</v>
      </c>
      <c r="B26" s="4">
        <v>1005</v>
      </c>
      <c r="C26" s="11">
        <v>3</v>
      </c>
      <c r="D26" s="11">
        <v>3</v>
      </c>
      <c r="E26" s="9">
        <f t="shared" si="2"/>
        <v>3.0150000000000001</v>
      </c>
      <c r="F26" s="5"/>
      <c r="G26" s="5"/>
      <c r="H26" s="5"/>
      <c r="I26" s="5"/>
      <c r="J26" s="64"/>
      <c r="K26" s="118"/>
    </row>
    <row r="27" spans="1:12" hidden="1" x14ac:dyDescent="0.25">
      <c r="A27" s="42" t="s">
        <v>101</v>
      </c>
      <c r="B27" s="4"/>
      <c r="C27" s="11"/>
      <c r="D27" s="11"/>
      <c r="E27" s="9">
        <f t="shared" si="2"/>
        <v>0</v>
      </c>
      <c r="F27" s="5"/>
      <c r="G27" s="5"/>
      <c r="H27" s="5"/>
      <c r="I27" s="5"/>
      <c r="J27" s="64"/>
      <c r="K27" s="118"/>
    </row>
    <row r="28" spans="1:12" x14ac:dyDescent="0.25">
      <c r="A28" s="42" t="s">
        <v>308</v>
      </c>
      <c r="B28" s="4"/>
      <c r="C28" s="11">
        <v>200</v>
      </c>
      <c r="D28" s="11">
        <v>200</v>
      </c>
      <c r="E28" s="9">
        <f t="shared" si="2"/>
        <v>0</v>
      </c>
      <c r="F28" s="5"/>
      <c r="G28" s="5"/>
      <c r="H28" s="5"/>
      <c r="I28" s="5"/>
      <c r="J28" s="64"/>
      <c r="K28" s="118"/>
    </row>
    <row r="29" spans="1:12" hidden="1" x14ac:dyDescent="0.25">
      <c r="A29" s="42" t="s">
        <v>14</v>
      </c>
      <c r="B29" s="4"/>
      <c r="C29" s="11"/>
      <c r="D29" s="11"/>
      <c r="E29" s="9">
        <f t="shared" si="2"/>
        <v>0</v>
      </c>
      <c r="F29" s="5"/>
      <c r="G29" s="5"/>
      <c r="H29" s="5"/>
      <c r="I29" s="5"/>
      <c r="J29" s="64"/>
      <c r="K29" s="118"/>
    </row>
    <row r="30" spans="1:12" hidden="1" x14ac:dyDescent="0.25">
      <c r="A30" s="42" t="s">
        <v>13</v>
      </c>
      <c r="B30" s="4"/>
      <c r="C30" s="11"/>
      <c r="D30" s="11"/>
      <c r="E30" s="9">
        <f t="shared" si="2"/>
        <v>0</v>
      </c>
      <c r="F30" s="5"/>
      <c r="G30" s="5"/>
      <c r="H30" s="5"/>
      <c r="I30" s="5"/>
      <c r="J30" s="64"/>
      <c r="K30" s="118"/>
    </row>
    <row r="31" spans="1:12" ht="45" x14ac:dyDescent="0.25">
      <c r="A31" s="124" t="s">
        <v>119</v>
      </c>
      <c r="B31" s="130"/>
      <c r="C31" s="132"/>
      <c r="D31" s="132"/>
      <c r="E31" s="125">
        <f>SUM(E32:E39)</f>
        <v>104.229</v>
      </c>
      <c r="F31" s="127">
        <v>205</v>
      </c>
      <c r="G31" s="127">
        <v>19.100000000000001</v>
      </c>
      <c r="H31" s="127">
        <v>21.5</v>
      </c>
      <c r="I31" s="127">
        <v>21.6</v>
      </c>
      <c r="J31" s="128">
        <v>356.3</v>
      </c>
      <c r="K31" s="115" t="s">
        <v>216</v>
      </c>
    </row>
    <row r="32" spans="1:12" x14ac:dyDescent="0.25">
      <c r="A32" s="42" t="s">
        <v>151</v>
      </c>
      <c r="B32" s="4">
        <v>784</v>
      </c>
      <c r="C32" s="2">
        <v>97</v>
      </c>
      <c r="D32" s="2">
        <v>97</v>
      </c>
      <c r="E32" s="9">
        <f t="shared" ref="E32" si="4">B32*C32/1000</f>
        <v>76.048000000000002</v>
      </c>
      <c r="F32" s="16"/>
      <c r="G32" s="16"/>
      <c r="H32" s="16"/>
      <c r="I32" s="16"/>
      <c r="J32" s="101"/>
      <c r="K32" s="119"/>
    </row>
    <row r="33" spans="1:11" s="3" customFormat="1" x14ac:dyDescent="0.25">
      <c r="A33" s="56" t="s">
        <v>120</v>
      </c>
      <c r="B33" s="4"/>
      <c r="C33" s="16"/>
      <c r="D33" s="16">
        <v>60</v>
      </c>
      <c r="E33" s="5"/>
      <c r="F33" s="16"/>
      <c r="G33" s="16"/>
      <c r="H33" s="16"/>
      <c r="I33" s="16"/>
      <c r="J33" s="101"/>
      <c r="K33" s="119"/>
    </row>
    <row r="34" spans="1:11" ht="17.25" customHeight="1" x14ac:dyDescent="0.25">
      <c r="A34" s="42" t="s">
        <v>10</v>
      </c>
      <c r="B34" s="4">
        <v>34</v>
      </c>
      <c r="C34" s="2">
        <v>286</v>
      </c>
      <c r="D34" s="2">
        <v>186</v>
      </c>
      <c r="E34" s="9">
        <f t="shared" ref="E34:E42" si="5">B34*C34/1000</f>
        <v>9.7240000000000002</v>
      </c>
      <c r="F34" s="16"/>
      <c r="G34" s="16"/>
      <c r="H34" s="16"/>
      <c r="I34" s="16"/>
      <c r="J34" s="101"/>
      <c r="K34" s="119"/>
    </row>
    <row r="35" spans="1:11" hidden="1" x14ac:dyDescent="0.25">
      <c r="A35" s="42" t="s">
        <v>54</v>
      </c>
      <c r="B35" s="55"/>
      <c r="C35" s="11"/>
      <c r="D35" s="11"/>
      <c r="E35" s="9">
        <f t="shared" si="5"/>
        <v>0</v>
      </c>
      <c r="F35" s="16"/>
      <c r="G35" s="16"/>
      <c r="H35" s="16"/>
      <c r="I35" s="16"/>
      <c r="J35" s="101"/>
      <c r="K35" s="119"/>
    </row>
    <row r="36" spans="1:11" x14ac:dyDescent="0.25">
      <c r="A36" s="42" t="s">
        <v>36</v>
      </c>
      <c r="B36" s="4">
        <v>1005</v>
      </c>
      <c r="C36" s="2">
        <v>16</v>
      </c>
      <c r="D36" s="2">
        <v>16</v>
      </c>
      <c r="E36" s="9">
        <f t="shared" si="5"/>
        <v>16.079999999999998</v>
      </c>
      <c r="F36" s="16"/>
      <c r="G36" s="16"/>
      <c r="H36" s="16"/>
      <c r="I36" s="16"/>
      <c r="J36" s="101"/>
      <c r="K36" s="119"/>
    </row>
    <row r="37" spans="1:11" x14ac:dyDescent="0.25">
      <c r="A37" s="42" t="s">
        <v>90</v>
      </c>
      <c r="B37" s="4">
        <v>286</v>
      </c>
      <c r="C37" s="2">
        <v>4</v>
      </c>
      <c r="D37" s="2">
        <v>4</v>
      </c>
      <c r="E37" s="9">
        <f t="shared" si="5"/>
        <v>1.1439999999999999</v>
      </c>
      <c r="F37" s="16"/>
      <c r="G37" s="16"/>
      <c r="H37" s="16"/>
      <c r="I37" s="16"/>
      <c r="J37" s="101"/>
      <c r="K37" s="119"/>
    </row>
    <row r="38" spans="1:11" x14ac:dyDescent="0.25">
      <c r="A38" s="42" t="s">
        <v>121</v>
      </c>
      <c r="B38" s="4">
        <v>216</v>
      </c>
      <c r="C38" s="2">
        <v>3</v>
      </c>
      <c r="D38" s="2">
        <v>3</v>
      </c>
      <c r="E38" s="9">
        <f t="shared" si="5"/>
        <v>0.64800000000000002</v>
      </c>
      <c r="F38" s="16"/>
      <c r="G38" s="16"/>
      <c r="H38" s="16"/>
      <c r="I38" s="16"/>
      <c r="J38" s="101"/>
      <c r="K38" s="119"/>
    </row>
    <row r="39" spans="1:11" x14ac:dyDescent="0.25">
      <c r="A39" s="43" t="s">
        <v>38</v>
      </c>
      <c r="B39" s="4">
        <v>195</v>
      </c>
      <c r="C39" s="2">
        <v>3</v>
      </c>
      <c r="D39" s="2">
        <v>3</v>
      </c>
      <c r="E39" s="9">
        <f t="shared" si="5"/>
        <v>0.58499999999999996</v>
      </c>
      <c r="F39" s="16"/>
      <c r="G39" s="16"/>
      <c r="H39" s="16"/>
      <c r="I39" s="16"/>
      <c r="J39" s="101"/>
      <c r="K39" s="119"/>
    </row>
    <row r="40" spans="1:11" hidden="1" x14ac:dyDescent="0.25">
      <c r="A40" s="60" t="s">
        <v>19</v>
      </c>
      <c r="B40" s="4"/>
      <c r="C40" s="2"/>
      <c r="D40" s="2"/>
      <c r="E40" s="9">
        <f t="shared" si="5"/>
        <v>0</v>
      </c>
      <c r="F40" s="16"/>
      <c r="G40" s="16"/>
      <c r="H40" s="16"/>
      <c r="I40" s="16"/>
      <c r="J40" s="101"/>
      <c r="K40" s="119"/>
    </row>
    <row r="41" spans="1:11" hidden="1" x14ac:dyDescent="0.25">
      <c r="A41" s="60" t="s">
        <v>29</v>
      </c>
      <c r="B41" s="4"/>
      <c r="C41" s="2"/>
      <c r="D41" s="2"/>
      <c r="E41" s="9">
        <f t="shared" si="5"/>
        <v>0</v>
      </c>
      <c r="F41" s="16"/>
      <c r="G41" s="16"/>
      <c r="H41" s="16"/>
      <c r="I41" s="16"/>
      <c r="J41" s="101"/>
      <c r="K41" s="119"/>
    </row>
    <row r="42" spans="1:11" hidden="1" x14ac:dyDescent="0.25">
      <c r="A42" s="60" t="s">
        <v>11</v>
      </c>
      <c r="B42" s="4"/>
      <c r="C42" s="2"/>
      <c r="D42" s="2"/>
      <c r="E42" s="9">
        <f t="shared" si="5"/>
        <v>0</v>
      </c>
      <c r="F42" s="16"/>
      <c r="G42" s="16"/>
      <c r="H42" s="16"/>
      <c r="I42" s="16"/>
      <c r="J42" s="101"/>
      <c r="K42" s="119"/>
    </row>
    <row r="43" spans="1:11" s="3" customFormat="1" ht="30" hidden="1" x14ac:dyDescent="0.25">
      <c r="A43" s="61" t="s">
        <v>84</v>
      </c>
      <c r="B43" s="4"/>
      <c r="C43" s="7"/>
      <c r="D43" s="7"/>
      <c r="E43" s="8"/>
      <c r="F43" s="7">
        <v>180</v>
      </c>
      <c r="G43" s="7">
        <v>3.8</v>
      </c>
      <c r="H43" s="7">
        <v>3.4</v>
      </c>
      <c r="I43" s="7">
        <v>41.1</v>
      </c>
      <c r="J43" s="99">
        <v>210.2</v>
      </c>
      <c r="K43" s="115"/>
    </row>
    <row r="44" spans="1:11" hidden="1" x14ac:dyDescent="0.25">
      <c r="A44" s="42" t="s">
        <v>45</v>
      </c>
      <c r="B44" s="4"/>
      <c r="C44" s="2"/>
      <c r="D44" s="2"/>
      <c r="E44" s="9">
        <f t="shared" ref="E44:E53" si="6">B44*C44/1000</f>
        <v>0</v>
      </c>
      <c r="F44" s="16"/>
      <c r="G44" s="16"/>
      <c r="H44" s="16"/>
      <c r="I44" s="16"/>
      <c r="J44" s="101"/>
      <c r="K44" s="119"/>
    </row>
    <row r="45" spans="1:11" hidden="1" x14ac:dyDescent="0.25">
      <c r="A45" s="42" t="s">
        <v>104</v>
      </c>
      <c r="B45" s="4"/>
      <c r="C45" s="2"/>
      <c r="D45" s="2"/>
      <c r="E45" s="9">
        <f t="shared" si="6"/>
        <v>0</v>
      </c>
      <c r="F45" s="16"/>
      <c r="G45" s="16"/>
      <c r="H45" s="16"/>
      <c r="I45" s="16"/>
      <c r="J45" s="101"/>
      <c r="K45" s="119"/>
    </row>
    <row r="46" spans="1:11" hidden="1" x14ac:dyDescent="0.25">
      <c r="A46" s="42" t="s">
        <v>19</v>
      </c>
      <c r="B46" s="4"/>
      <c r="C46" s="2"/>
      <c r="D46" s="2"/>
      <c r="E46" s="9">
        <f t="shared" si="6"/>
        <v>0</v>
      </c>
      <c r="F46" s="16"/>
      <c r="G46" s="16"/>
      <c r="H46" s="16"/>
      <c r="I46" s="16"/>
      <c r="J46" s="101"/>
      <c r="K46" s="119"/>
    </row>
    <row r="47" spans="1:11" hidden="1" x14ac:dyDescent="0.25">
      <c r="A47" s="42" t="s">
        <v>36</v>
      </c>
      <c r="B47" s="4"/>
      <c r="C47" s="2"/>
      <c r="D47" s="2"/>
      <c r="E47" s="9">
        <f t="shared" si="6"/>
        <v>0</v>
      </c>
      <c r="F47" s="16"/>
      <c r="G47" s="16"/>
      <c r="H47" s="16"/>
      <c r="I47" s="16"/>
      <c r="J47" s="101"/>
      <c r="K47" s="119"/>
    </row>
    <row r="48" spans="1:11" s="22" customFormat="1" hidden="1" x14ac:dyDescent="0.25">
      <c r="A48" s="49" t="s">
        <v>29</v>
      </c>
      <c r="B48" s="4"/>
      <c r="C48" s="20"/>
      <c r="D48" s="20"/>
      <c r="E48" s="9">
        <f t="shared" si="6"/>
        <v>0</v>
      </c>
      <c r="F48" s="21"/>
      <c r="G48" s="21"/>
      <c r="H48" s="21"/>
      <c r="I48" s="21"/>
      <c r="J48" s="103"/>
      <c r="K48" s="117"/>
    </row>
    <row r="49" spans="1:11" s="22" customFormat="1" hidden="1" x14ac:dyDescent="0.25">
      <c r="A49" s="49" t="s">
        <v>71</v>
      </c>
      <c r="B49" s="4"/>
      <c r="C49" s="20"/>
      <c r="D49" s="20"/>
      <c r="E49" s="9">
        <f t="shared" si="6"/>
        <v>0</v>
      </c>
      <c r="F49" s="21"/>
      <c r="G49" s="21"/>
      <c r="H49" s="21"/>
      <c r="I49" s="21"/>
      <c r="J49" s="103"/>
      <c r="K49" s="117"/>
    </row>
    <row r="50" spans="1:11" s="22" customFormat="1" hidden="1" x14ac:dyDescent="0.25">
      <c r="A50" s="49" t="s">
        <v>28</v>
      </c>
      <c r="B50" s="4"/>
      <c r="C50" s="20"/>
      <c r="D50" s="20"/>
      <c r="E50" s="9">
        <f t="shared" si="6"/>
        <v>0</v>
      </c>
      <c r="F50" s="21"/>
      <c r="G50" s="21"/>
      <c r="H50" s="21"/>
      <c r="I50" s="21"/>
      <c r="J50" s="103"/>
      <c r="K50" s="117"/>
    </row>
    <row r="51" spans="1:11" s="22" customFormat="1" hidden="1" x14ac:dyDescent="0.25">
      <c r="A51" s="49" t="s">
        <v>14</v>
      </c>
      <c r="B51" s="4"/>
      <c r="C51" s="20"/>
      <c r="D51" s="20"/>
      <c r="E51" s="9">
        <f t="shared" si="6"/>
        <v>0</v>
      </c>
      <c r="F51" s="21"/>
      <c r="G51" s="21"/>
      <c r="H51" s="21"/>
      <c r="I51" s="21"/>
      <c r="J51" s="103"/>
      <c r="K51" s="117"/>
    </row>
    <row r="52" spans="1:11" hidden="1" x14ac:dyDescent="0.25">
      <c r="A52" s="43" t="s">
        <v>38</v>
      </c>
      <c r="B52" s="4"/>
      <c r="C52" s="11"/>
      <c r="D52" s="11"/>
      <c r="E52" s="9">
        <f t="shared" si="6"/>
        <v>0</v>
      </c>
      <c r="F52" s="16"/>
      <c r="G52" s="16"/>
      <c r="H52" s="16"/>
      <c r="I52" s="16"/>
      <c r="J52" s="101"/>
      <c r="K52" s="119"/>
    </row>
    <row r="53" spans="1:11" ht="45" x14ac:dyDescent="0.25">
      <c r="A53" s="124" t="s">
        <v>63</v>
      </c>
      <c r="B53" s="130">
        <v>55</v>
      </c>
      <c r="C53" s="132">
        <v>200</v>
      </c>
      <c r="D53" s="132">
        <v>200</v>
      </c>
      <c r="E53" s="125">
        <f t="shared" si="6"/>
        <v>11</v>
      </c>
      <c r="F53" s="127">
        <v>200</v>
      </c>
      <c r="G53" s="127">
        <v>0.4</v>
      </c>
      <c r="H53" s="127">
        <v>0</v>
      </c>
      <c r="I53" s="127">
        <v>22</v>
      </c>
      <c r="J53" s="128">
        <v>89.6</v>
      </c>
      <c r="K53" s="115" t="s">
        <v>183</v>
      </c>
    </row>
    <row r="54" spans="1:11" ht="45" hidden="1" x14ac:dyDescent="0.25">
      <c r="A54" s="44" t="s">
        <v>114</v>
      </c>
      <c r="B54" s="4"/>
      <c r="C54" s="19"/>
      <c r="D54" s="19"/>
      <c r="E54" s="39">
        <f>B54*C54/1000</f>
        <v>0</v>
      </c>
      <c r="F54" s="21"/>
      <c r="G54" s="21"/>
      <c r="H54" s="21"/>
      <c r="I54" s="21"/>
      <c r="J54" s="103"/>
      <c r="K54" s="117"/>
    </row>
    <row r="55" spans="1:11" hidden="1" x14ac:dyDescent="0.25">
      <c r="A55" s="44" t="s">
        <v>14</v>
      </c>
      <c r="B55" s="4"/>
      <c r="C55" s="19"/>
      <c r="D55" s="19"/>
      <c r="E55" s="39">
        <f>B55*C55/1000</f>
        <v>0</v>
      </c>
      <c r="F55" s="21"/>
      <c r="G55" s="21"/>
      <c r="H55" s="21"/>
      <c r="I55" s="21"/>
      <c r="J55" s="103"/>
      <c r="K55" s="117"/>
    </row>
    <row r="56" spans="1:11" hidden="1" x14ac:dyDescent="0.25">
      <c r="A56" s="44" t="s">
        <v>72</v>
      </c>
      <c r="B56" s="4"/>
      <c r="C56" s="19"/>
      <c r="D56" s="19"/>
      <c r="E56" s="39">
        <f>B56*C56/1000</f>
        <v>0</v>
      </c>
      <c r="F56" s="21"/>
      <c r="G56" s="21"/>
      <c r="H56" s="21"/>
      <c r="I56" s="21"/>
      <c r="J56" s="103"/>
      <c r="K56" s="117"/>
    </row>
    <row r="57" spans="1:11" x14ac:dyDescent="0.25">
      <c r="A57" s="46" t="s">
        <v>23</v>
      </c>
      <c r="B57" s="4">
        <v>72</v>
      </c>
      <c r="C57" s="17">
        <v>20</v>
      </c>
      <c r="D57" s="17">
        <v>20</v>
      </c>
      <c r="E57" s="8">
        <f t="shared" ref="E57:E58" si="7">B57*C57/1000</f>
        <v>1.44</v>
      </c>
      <c r="F57" s="7">
        <v>20</v>
      </c>
      <c r="G57" s="7">
        <v>0.7</v>
      </c>
      <c r="H57" s="7">
        <v>0.1</v>
      </c>
      <c r="I57" s="7">
        <v>9.4</v>
      </c>
      <c r="J57" s="99">
        <v>41.3</v>
      </c>
      <c r="K57" s="115"/>
    </row>
    <row r="58" spans="1:11" ht="15.75" thickBot="1" x14ac:dyDescent="0.3">
      <c r="A58" s="90" t="s">
        <v>27</v>
      </c>
      <c r="B58" s="91">
        <v>72</v>
      </c>
      <c r="C58" s="92">
        <v>40</v>
      </c>
      <c r="D58" s="92">
        <v>40</v>
      </c>
      <c r="E58" s="93">
        <f t="shared" si="7"/>
        <v>2.88</v>
      </c>
      <c r="F58" s="94">
        <v>40</v>
      </c>
      <c r="G58" s="94">
        <v>2</v>
      </c>
      <c r="H58" s="94">
        <v>0.6</v>
      </c>
      <c r="I58" s="94">
        <v>16.2</v>
      </c>
      <c r="J58" s="109">
        <v>77.8</v>
      </c>
      <c r="K58" s="120"/>
    </row>
    <row r="59" spans="1:11" ht="65.25" customHeight="1" thickBot="1" x14ac:dyDescent="0.3"/>
    <row r="60" spans="1:11" ht="14.45" customHeight="1" x14ac:dyDescent="0.25">
      <c r="A60" s="286" t="s">
        <v>0</v>
      </c>
      <c r="B60" s="288" t="s">
        <v>1</v>
      </c>
      <c r="C60" s="290"/>
      <c r="D60" s="290"/>
      <c r="E60" s="290"/>
      <c r="F60" s="290"/>
      <c r="G60" s="291" t="s">
        <v>6</v>
      </c>
      <c r="H60" s="291"/>
      <c r="I60" s="291"/>
      <c r="J60" s="291"/>
      <c r="K60" s="314" t="s">
        <v>175</v>
      </c>
    </row>
    <row r="61" spans="1:11" ht="25.5" thickBot="1" x14ac:dyDescent="0.3">
      <c r="A61" s="287"/>
      <c r="B61" s="289"/>
      <c r="C61" s="31" t="s">
        <v>2</v>
      </c>
      <c r="D61" s="31" t="s">
        <v>3</v>
      </c>
      <c r="E61" s="31" t="s">
        <v>4</v>
      </c>
      <c r="F61" s="31" t="s">
        <v>5</v>
      </c>
      <c r="G61" s="32" t="s">
        <v>7</v>
      </c>
      <c r="H61" s="31" t="s">
        <v>8</v>
      </c>
      <c r="I61" s="31" t="s">
        <v>22</v>
      </c>
      <c r="J61" s="98" t="s">
        <v>9</v>
      </c>
      <c r="K61" s="315"/>
    </row>
    <row r="62" spans="1:11" ht="18.75" x14ac:dyDescent="0.3">
      <c r="A62" s="38" t="s">
        <v>115</v>
      </c>
      <c r="B62" s="14"/>
      <c r="C62" s="15"/>
      <c r="D62" s="15"/>
      <c r="E62" s="15"/>
      <c r="F62" s="34"/>
      <c r="G62" s="15"/>
      <c r="H62" s="15"/>
      <c r="I62" s="15"/>
      <c r="J62" s="15"/>
      <c r="K62" s="113"/>
    </row>
    <row r="63" spans="1:11" ht="15.75" x14ac:dyDescent="0.25">
      <c r="A63" s="78" t="s">
        <v>24</v>
      </c>
      <c r="B63" s="79"/>
      <c r="C63" s="79"/>
      <c r="D63" s="79"/>
      <c r="E63" s="80">
        <f>E64+E74+E89+E111+E115+E116</f>
        <v>153.33336</v>
      </c>
      <c r="F63" s="83">
        <f t="shared" ref="F63:J63" si="8">F64+F74+F89+F111+F115+F116</f>
        <v>900</v>
      </c>
      <c r="G63" s="83">
        <f t="shared" si="8"/>
        <v>34</v>
      </c>
      <c r="H63" s="83">
        <f t="shared" si="8"/>
        <v>38.699999999999996</v>
      </c>
      <c r="I63" s="81">
        <f t="shared" si="8"/>
        <v>113.6</v>
      </c>
      <c r="J63" s="81">
        <f t="shared" si="8"/>
        <v>938.6</v>
      </c>
      <c r="K63" s="114"/>
    </row>
    <row r="64" spans="1:11" ht="45" x14ac:dyDescent="0.25">
      <c r="A64" s="124" t="s">
        <v>269</v>
      </c>
      <c r="B64" s="130"/>
      <c r="C64" s="127"/>
      <c r="D64" s="127"/>
      <c r="E64" s="125">
        <f>SUM(E65:E73)</f>
        <v>5.0873599999999994</v>
      </c>
      <c r="F64" s="126">
        <v>100</v>
      </c>
      <c r="G64" s="127">
        <v>1.6</v>
      </c>
      <c r="H64" s="131">
        <v>5.0999999999999996</v>
      </c>
      <c r="I64" s="127">
        <v>9.6</v>
      </c>
      <c r="J64" s="128">
        <v>90.7</v>
      </c>
      <c r="K64" s="129" t="s">
        <v>215</v>
      </c>
    </row>
    <row r="65" spans="1:13" x14ac:dyDescent="0.25">
      <c r="A65" s="42" t="s">
        <v>99</v>
      </c>
      <c r="B65" s="4">
        <v>30</v>
      </c>
      <c r="C65" s="11">
        <v>105</v>
      </c>
      <c r="D65" s="11">
        <v>84</v>
      </c>
      <c r="E65" s="9">
        <f>B65*C65/1000</f>
        <v>3.15</v>
      </c>
      <c r="F65" s="11"/>
      <c r="G65" s="11"/>
      <c r="H65" s="11"/>
      <c r="I65" s="11"/>
      <c r="J65" s="100"/>
      <c r="K65" s="116"/>
    </row>
    <row r="66" spans="1:13" ht="17.25" customHeight="1" x14ac:dyDescent="0.25">
      <c r="A66" s="42" t="s">
        <v>11</v>
      </c>
      <c r="B66" s="4">
        <v>34</v>
      </c>
      <c r="C66" s="11">
        <v>13.3</v>
      </c>
      <c r="D66" s="11">
        <v>10</v>
      </c>
      <c r="E66" s="9">
        <f>B66*C66/1000</f>
        <v>0.45220000000000005</v>
      </c>
      <c r="F66" s="11"/>
      <c r="G66" s="11"/>
      <c r="H66" s="11"/>
      <c r="I66" s="11"/>
      <c r="J66" s="100"/>
      <c r="K66" s="116"/>
      <c r="L66" s="29"/>
      <c r="M66" s="29"/>
    </row>
    <row r="67" spans="1:13" hidden="1" x14ac:dyDescent="0.25">
      <c r="A67" s="42" t="s">
        <v>10</v>
      </c>
      <c r="B67" s="4"/>
      <c r="C67" s="11"/>
      <c r="D67" s="11"/>
      <c r="E67" s="9">
        <f t="shared" ref="E67:E73" si="9">B67*C67/1000</f>
        <v>0</v>
      </c>
      <c r="F67" s="11"/>
      <c r="G67" s="11"/>
      <c r="H67" s="11"/>
      <c r="I67" s="11"/>
      <c r="J67" s="100"/>
      <c r="K67" s="116"/>
      <c r="L67" s="29"/>
      <c r="M67" s="29"/>
    </row>
    <row r="68" spans="1:13" x14ac:dyDescent="0.25">
      <c r="A68" s="42" t="s">
        <v>116</v>
      </c>
      <c r="B68" s="4">
        <v>1118</v>
      </c>
      <c r="C68" s="11">
        <v>0.12</v>
      </c>
      <c r="D68" s="11">
        <v>0.12</v>
      </c>
      <c r="E68" s="9">
        <f t="shared" si="9"/>
        <v>0.13416</v>
      </c>
      <c r="F68" s="11"/>
      <c r="G68" s="11"/>
      <c r="H68" s="11"/>
      <c r="I68" s="11"/>
      <c r="J68" s="100"/>
      <c r="K68" s="116"/>
      <c r="L68" s="29"/>
      <c r="M68" s="29"/>
    </row>
    <row r="69" spans="1:13" x14ac:dyDescent="0.25">
      <c r="A69" s="42" t="s">
        <v>14</v>
      </c>
      <c r="B69" s="4">
        <v>94</v>
      </c>
      <c r="C69" s="11">
        <v>4</v>
      </c>
      <c r="D69" s="11">
        <v>4</v>
      </c>
      <c r="E69" s="9">
        <f t="shared" si="9"/>
        <v>0.376</v>
      </c>
      <c r="F69" s="11"/>
      <c r="G69" s="11"/>
      <c r="H69" s="11"/>
      <c r="I69" s="11"/>
      <c r="J69" s="100"/>
      <c r="K69" s="116"/>
      <c r="L69" s="29"/>
      <c r="M69" s="29"/>
    </row>
    <row r="70" spans="1:13" ht="30" x14ac:dyDescent="0.25">
      <c r="A70" s="42" t="s">
        <v>117</v>
      </c>
      <c r="B70" s="4"/>
      <c r="C70" s="11">
        <v>6</v>
      </c>
      <c r="D70" s="11">
        <v>6</v>
      </c>
      <c r="E70" s="9"/>
      <c r="F70" s="11"/>
      <c r="G70" s="11"/>
      <c r="H70" s="11"/>
      <c r="I70" s="11"/>
      <c r="J70" s="100"/>
      <c r="K70" s="116"/>
      <c r="L70" s="29"/>
      <c r="M70" s="29"/>
    </row>
    <row r="71" spans="1:13" ht="45" hidden="1" x14ac:dyDescent="0.25">
      <c r="A71" s="42" t="s">
        <v>64</v>
      </c>
      <c r="B71" s="4"/>
      <c r="C71" s="11"/>
      <c r="D71" s="11"/>
      <c r="E71" s="9">
        <f t="shared" si="9"/>
        <v>0</v>
      </c>
      <c r="F71" s="11"/>
      <c r="G71" s="11"/>
      <c r="H71" s="11"/>
      <c r="I71" s="11"/>
      <c r="J71" s="100"/>
      <c r="K71" s="116"/>
      <c r="L71" s="29"/>
      <c r="M71" s="29"/>
    </row>
    <row r="72" spans="1:13" hidden="1" x14ac:dyDescent="0.25">
      <c r="A72" s="42" t="s">
        <v>32</v>
      </c>
      <c r="B72" s="4"/>
      <c r="C72" s="11"/>
      <c r="D72" s="11"/>
      <c r="E72" s="9">
        <f t="shared" si="9"/>
        <v>0</v>
      </c>
      <c r="F72" s="11"/>
      <c r="G72" s="11"/>
      <c r="H72" s="11"/>
      <c r="I72" s="11"/>
      <c r="J72" s="100"/>
      <c r="K72" s="116"/>
      <c r="L72" s="29"/>
      <c r="M72" s="29"/>
    </row>
    <row r="73" spans="1:13" x14ac:dyDescent="0.25">
      <c r="A73" s="42" t="s">
        <v>38</v>
      </c>
      <c r="B73" s="4">
        <v>195</v>
      </c>
      <c r="C73" s="11">
        <v>5</v>
      </c>
      <c r="D73" s="11">
        <v>5</v>
      </c>
      <c r="E73" s="9">
        <f t="shared" si="9"/>
        <v>0.97499999999999998</v>
      </c>
      <c r="F73" s="11"/>
      <c r="G73" s="11"/>
      <c r="H73" s="11"/>
      <c r="I73" s="11"/>
      <c r="J73" s="100"/>
      <c r="K73" s="116"/>
      <c r="L73" s="29"/>
      <c r="M73" s="29"/>
    </row>
    <row r="74" spans="1:13" ht="30" x14ac:dyDescent="0.25">
      <c r="A74" s="46" t="s">
        <v>306</v>
      </c>
      <c r="B74" s="4"/>
      <c r="C74" s="7"/>
      <c r="D74" s="7"/>
      <c r="E74" s="8">
        <f>SUM(E78:E86)</f>
        <v>16.581</v>
      </c>
      <c r="F74" s="37">
        <v>250</v>
      </c>
      <c r="G74" s="7">
        <v>6.9</v>
      </c>
      <c r="H74" s="7">
        <v>5.5</v>
      </c>
      <c r="I74" s="7">
        <v>13.5</v>
      </c>
      <c r="J74" s="99">
        <v>130.80000000000001</v>
      </c>
      <c r="K74" s="115" t="s">
        <v>307</v>
      </c>
      <c r="L74" s="29"/>
      <c r="M74" s="29"/>
    </row>
    <row r="75" spans="1:13" s="71" customFormat="1" hidden="1" x14ac:dyDescent="0.25">
      <c r="A75" s="72" t="s">
        <v>97</v>
      </c>
      <c r="B75" s="4"/>
      <c r="C75" s="65"/>
      <c r="D75" s="65"/>
      <c r="E75" s="9">
        <f t="shared" ref="E75:E78" si="10">B75*C75/1000</f>
        <v>0</v>
      </c>
      <c r="F75" s="69"/>
      <c r="G75" s="65"/>
      <c r="H75" s="65"/>
      <c r="I75" s="65"/>
      <c r="J75" s="107"/>
      <c r="K75" s="122"/>
      <c r="L75" s="24"/>
      <c r="M75" s="24"/>
    </row>
    <row r="76" spans="1:13" ht="30" hidden="1" x14ac:dyDescent="0.25">
      <c r="A76" s="49" t="s">
        <v>60</v>
      </c>
      <c r="B76" s="4"/>
      <c r="C76" s="20"/>
      <c r="D76" s="20"/>
      <c r="E76" s="9">
        <f t="shared" si="10"/>
        <v>0</v>
      </c>
      <c r="F76" s="21"/>
      <c r="G76" s="21"/>
      <c r="H76" s="21"/>
      <c r="I76" s="21"/>
      <c r="J76" s="103"/>
      <c r="K76" s="117"/>
      <c r="L76" s="29"/>
      <c r="M76" s="29"/>
    </row>
    <row r="77" spans="1:13" hidden="1" x14ac:dyDescent="0.25">
      <c r="A77" s="49" t="s">
        <v>99</v>
      </c>
      <c r="B77" s="4"/>
      <c r="C77" s="20"/>
      <c r="D77" s="20"/>
      <c r="E77" s="9">
        <f t="shared" si="10"/>
        <v>0</v>
      </c>
      <c r="F77" s="21"/>
      <c r="G77" s="21"/>
      <c r="H77" s="21"/>
      <c r="I77" s="21"/>
      <c r="J77" s="103"/>
      <c r="K77" s="117"/>
      <c r="L77" s="29"/>
      <c r="M77" s="29"/>
    </row>
    <row r="78" spans="1:13" x14ac:dyDescent="0.25">
      <c r="A78" s="43" t="s">
        <v>10</v>
      </c>
      <c r="B78" s="4">
        <v>34</v>
      </c>
      <c r="C78" s="11">
        <v>50</v>
      </c>
      <c r="D78" s="11">
        <v>34</v>
      </c>
      <c r="E78" s="9">
        <f t="shared" si="10"/>
        <v>1.7</v>
      </c>
      <c r="F78" s="5"/>
      <c r="G78" s="5"/>
      <c r="H78" s="5"/>
      <c r="I78" s="5"/>
      <c r="J78" s="64"/>
      <c r="K78" s="118"/>
      <c r="L78" s="29"/>
      <c r="M78" s="29"/>
    </row>
    <row r="79" spans="1:13" ht="30" x14ac:dyDescent="0.25">
      <c r="A79" s="42" t="s">
        <v>60</v>
      </c>
      <c r="B79" s="4">
        <v>285</v>
      </c>
      <c r="C79" s="11">
        <v>27</v>
      </c>
      <c r="D79" s="11">
        <v>20</v>
      </c>
      <c r="E79" s="9">
        <f>B79*C79/1000</f>
        <v>7.6950000000000003</v>
      </c>
      <c r="F79" s="5"/>
      <c r="G79" s="5"/>
      <c r="H79" s="5"/>
      <c r="I79" s="5"/>
      <c r="J79" s="64"/>
      <c r="K79" s="118"/>
      <c r="L79" s="29"/>
      <c r="M79" s="29"/>
    </row>
    <row r="80" spans="1:13" x14ac:dyDescent="0.25">
      <c r="A80" s="42" t="s">
        <v>13</v>
      </c>
      <c r="B80" s="4">
        <v>311</v>
      </c>
      <c r="C80" s="11">
        <v>11</v>
      </c>
      <c r="D80" s="11">
        <v>11</v>
      </c>
      <c r="E80" s="9">
        <f t="shared" ref="E80:E86" si="11">B80*C80/1000</f>
        <v>3.4209999999999998</v>
      </c>
      <c r="F80" s="5"/>
      <c r="G80" s="5"/>
      <c r="H80" s="5"/>
      <c r="I80" s="5"/>
      <c r="J80" s="64"/>
      <c r="K80" s="118"/>
      <c r="L80" s="29"/>
      <c r="M80" s="29"/>
    </row>
    <row r="81" spans="1:13" ht="12.75" customHeight="1" x14ac:dyDescent="0.25">
      <c r="A81" s="42" t="s">
        <v>29</v>
      </c>
      <c r="B81" s="4">
        <v>41</v>
      </c>
      <c r="C81" s="11">
        <v>10</v>
      </c>
      <c r="D81" s="11">
        <v>8</v>
      </c>
      <c r="E81" s="9">
        <f t="shared" si="11"/>
        <v>0.41</v>
      </c>
      <c r="F81" s="5"/>
      <c r="G81" s="5"/>
      <c r="H81" s="5"/>
      <c r="I81" s="5"/>
      <c r="J81" s="64"/>
      <c r="K81" s="118"/>
      <c r="L81" s="29"/>
      <c r="M81" s="29"/>
    </row>
    <row r="82" spans="1:13" hidden="1" x14ac:dyDescent="0.25">
      <c r="A82" s="42" t="s">
        <v>11</v>
      </c>
      <c r="B82" s="4">
        <v>34</v>
      </c>
      <c r="C82" s="11">
        <v>10</v>
      </c>
      <c r="D82" s="11">
        <v>8</v>
      </c>
      <c r="E82" s="9">
        <f t="shared" si="11"/>
        <v>0.34</v>
      </c>
      <c r="F82" s="5"/>
      <c r="G82" s="5"/>
      <c r="H82" s="5"/>
      <c r="I82" s="5"/>
      <c r="J82" s="64"/>
      <c r="K82" s="118"/>
    </row>
    <row r="83" spans="1:13" x14ac:dyDescent="0.25">
      <c r="A83" s="42" t="s">
        <v>18</v>
      </c>
      <c r="B83" s="4"/>
      <c r="C83" s="11"/>
      <c r="D83" s="11"/>
      <c r="E83" s="9">
        <f t="shared" si="11"/>
        <v>0</v>
      </c>
      <c r="F83" s="5"/>
      <c r="G83" s="5"/>
      <c r="H83" s="5"/>
      <c r="I83" s="5"/>
      <c r="J83" s="64"/>
      <c r="K83" s="118"/>
    </row>
    <row r="84" spans="1:13" hidden="1" x14ac:dyDescent="0.25">
      <c r="A84" s="42" t="s">
        <v>36</v>
      </c>
      <c r="B84" s="4">
        <v>1005</v>
      </c>
      <c r="C84" s="11">
        <v>3</v>
      </c>
      <c r="D84" s="11">
        <v>3</v>
      </c>
      <c r="E84" s="9">
        <f t="shared" si="11"/>
        <v>3.0150000000000001</v>
      </c>
      <c r="F84" s="5"/>
      <c r="G84" s="5"/>
      <c r="H84" s="5"/>
      <c r="I84" s="5"/>
      <c r="J84" s="64"/>
      <c r="K84" s="118"/>
    </row>
    <row r="85" spans="1:13" s="220" customFormat="1" x14ac:dyDescent="0.25">
      <c r="A85" s="42" t="s">
        <v>101</v>
      </c>
      <c r="B85" s="4"/>
      <c r="C85" s="11"/>
      <c r="D85" s="11"/>
      <c r="E85" s="9">
        <f t="shared" si="11"/>
        <v>0</v>
      </c>
      <c r="F85" s="5"/>
      <c r="G85" s="5"/>
      <c r="H85" s="5"/>
      <c r="I85" s="5"/>
      <c r="J85" s="64"/>
      <c r="K85" s="118"/>
    </row>
    <row r="86" spans="1:13" x14ac:dyDescent="0.25">
      <c r="A86" s="42" t="s">
        <v>308</v>
      </c>
      <c r="B86" s="4"/>
      <c r="C86" s="11">
        <v>200</v>
      </c>
      <c r="D86" s="11">
        <v>200</v>
      </c>
      <c r="E86" s="9">
        <f t="shared" si="11"/>
        <v>0</v>
      </c>
      <c r="F86" s="5"/>
      <c r="G86" s="5"/>
      <c r="H86" s="5"/>
      <c r="I86" s="5"/>
      <c r="J86" s="64"/>
      <c r="K86" s="118"/>
    </row>
    <row r="87" spans="1:13" hidden="1" x14ac:dyDescent="0.25">
      <c r="A87" s="42" t="s">
        <v>14</v>
      </c>
      <c r="B87" s="4"/>
      <c r="C87" s="11"/>
      <c r="D87" s="11"/>
      <c r="E87" s="9">
        <f t="shared" ref="E87:E116" si="12">B87*C87/1000</f>
        <v>0</v>
      </c>
      <c r="F87" s="5"/>
      <c r="G87" s="5"/>
      <c r="H87" s="5"/>
      <c r="I87" s="5"/>
      <c r="J87" s="64"/>
      <c r="K87" s="118"/>
    </row>
    <row r="88" spans="1:13" hidden="1" x14ac:dyDescent="0.25">
      <c r="A88" s="42" t="s">
        <v>13</v>
      </c>
      <c r="B88" s="4"/>
      <c r="C88" s="11"/>
      <c r="D88" s="11"/>
      <c r="E88" s="9">
        <f t="shared" si="12"/>
        <v>0</v>
      </c>
      <c r="F88" s="5"/>
      <c r="G88" s="5"/>
      <c r="H88" s="5"/>
      <c r="I88" s="5"/>
      <c r="J88" s="64"/>
      <c r="K88" s="118"/>
    </row>
    <row r="89" spans="1:13" ht="43.15" customHeight="1" x14ac:dyDescent="0.25">
      <c r="A89" s="124" t="s">
        <v>119</v>
      </c>
      <c r="B89" s="4"/>
      <c r="C89" s="17"/>
      <c r="D89" s="17"/>
      <c r="E89" s="125">
        <f>SUM(E90:E97)</f>
        <v>113.465</v>
      </c>
      <c r="F89" s="127">
        <v>250</v>
      </c>
      <c r="G89" s="127">
        <v>20.2</v>
      </c>
      <c r="H89" s="127">
        <v>26.9</v>
      </c>
      <c r="I89" s="127">
        <v>26.7</v>
      </c>
      <c r="J89" s="128">
        <v>429.7</v>
      </c>
      <c r="K89" s="115" t="s">
        <v>216</v>
      </c>
    </row>
    <row r="90" spans="1:13" x14ac:dyDescent="0.25">
      <c r="A90" s="42" t="s">
        <v>151</v>
      </c>
      <c r="B90" s="4">
        <v>784</v>
      </c>
      <c r="C90" s="2">
        <v>97</v>
      </c>
      <c r="D90" s="2">
        <v>97</v>
      </c>
      <c r="E90" s="9">
        <f t="shared" si="12"/>
        <v>76.048000000000002</v>
      </c>
      <c r="F90" s="16"/>
      <c r="G90" s="16"/>
      <c r="H90" s="16"/>
      <c r="I90" s="16"/>
      <c r="J90" s="101"/>
      <c r="K90" s="119"/>
    </row>
    <row r="91" spans="1:13" s="3" customFormat="1" x14ac:dyDescent="0.25">
      <c r="A91" s="56" t="s">
        <v>120</v>
      </c>
      <c r="B91" s="4"/>
      <c r="C91" s="16"/>
      <c r="D91" s="16">
        <v>60</v>
      </c>
      <c r="E91" s="5"/>
      <c r="F91" s="16"/>
      <c r="G91" s="16"/>
      <c r="H91" s="16"/>
      <c r="I91" s="16"/>
      <c r="J91" s="101"/>
      <c r="K91" s="119"/>
    </row>
    <row r="92" spans="1:13" ht="17.25" customHeight="1" x14ac:dyDescent="0.25">
      <c r="A92" s="42" t="s">
        <v>10</v>
      </c>
      <c r="B92" s="4">
        <v>34</v>
      </c>
      <c r="C92" s="2">
        <v>390</v>
      </c>
      <c r="D92" s="2">
        <v>253</v>
      </c>
      <c r="E92" s="9">
        <f t="shared" si="12"/>
        <v>13.26</v>
      </c>
      <c r="F92" s="16"/>
      <c r="G92" s="16"/>
      <c r="H92" s="16"/>
      <c r="I92" s="16"/>
      <c r="J92" s="101"/>
      <c r="K92" s="119"/>
    </row>
    <row r="93" spans="1:13" hidden="1" x14ac:dyDescent="0.25">
      <c r="A93" s="42" t="s">
        <v>54</v>
      </c>
      <c r="B93" s="55"/>
      <c r="C93" s="11"/>
      <c r="D93" s="11"/>
      <c r="E93" s="9">
        <f t="shared" si="12"/>
        <v>0</v>
      </c>
      <c r="F93" s="16"/>
      <c r="G93" s="16"/>
      <c r="H93" s="16"/>
      <c r="I93" s="16"/>
      <c r="J93" s="101"/>
      <c r="K93" s="119"/>
    </row>
    <row r="94" spans="1:13" x14ac:dyDescent="0.25">
      <c r="A94" s="42" t="s">
        <v>36</v>
      </c>
      <c r="B94" s="4">
        <v>1005</v>
      </c>
      <c r="C94" s="2">
        <v>20</v>
      </c>
      <c r="D94" s="2">
        <v>20</v>
      </c>
      <c r="E94" s="9">
        <f t="shared" si="12"/>
        <v>20.100000000000001</v>
      </c>
      <c r="F94" s="16"/>
      <c r="G94" s="16"/>
      <c r="H94" s="16"/>
      <c r="I94" s="16"/>
      <c r="J94" s="101"/>
      <c r="K94" s="119"/>
    </row>
    <row r="95" spans="1:13" x14ac:dyDescent="0.25">
      <c r="A95" s="42" t="s">
        <v>90</v>
      </c>
      <c r="B95" s="4">
        <v>286</v>
      </c>
      <c r="C95" s="2">
        <v>7</v>
      </c>
      <c r="D95" s="2">
        <v>7</v>
      </c>
      <c r="E95" s="9">
        <f t="shared" si="12"/>
        <v>2.0019999999999998</v>
      </c>
      <c r="F95" s="16"/>
      <c r="G95" s="16"/>
      <c r="H95" s="16"/>
      <c r="I95" s="16"/>
      <c r="J95" s="101"/>
      <c r="K95" s="119"/>
    </row>
    <row r="96" spans="1:13" x14ac:dyDescent="0.25">
      <c r="A96" s="42" t="s">
        <v>121</v>
      </c>
      <c r="B96" s="4">
        <v>216</v>
      </c>
      <c r="C96" s="2">
        <v>5</v>
      </c>
      <c r="D96" s="2">
        <v>5</v>
      </c>
      <c r="E96" s="9">
        <f t="shared" si="12"/>
        <v>1.08</v>
      </c>
      <c r="F96" s="16"/>
      <c r="G96" s="16"/>
      <c r="H96" s="16"/>
      <c r="I96" s="16"/>
      <c r="J96" s="101"/>
      <c r="K96" s="119"/>
    </row>
    <row r="97" spans="1:11" x14ac:dyDescent="0.25">
      <c r="A97" s="43" t="s">
        <v>38</v>
      </c>
      <c r="B97" s="4">
        <v>195</v>
      </c>
      <c r="C97" s="2">
        <v>5</v>
      </c>
      <c r="D97" s="2">
        <v>5</v>
      </c>
      <c r="E97" s="9">
        <f t="shared" ref="E97" si="13">B97*C97/1000</f>
        <v>0.97499999999999998</v>
      </c>
      <c r="F97" s="16"/>
      <c r="G97" s="16"/>
      <c r="H97" s="16"/>
      <c r="I97" s="16"/>
      <c r="J97" s="101"/>
      <c r="K97" s="119"/>
    </row>
    <row r="98" spans="1:11" hidden="1" x14ac:dyDescent="0.25">
      <c r="A98" s="60" t="s">
        <v>19</v>
      </c>
      <c r="B98" s="4"/>
      <c r="C98" s="2"/>
      <c r="D98" s="2"/>
      <c r="E98" s="9">
        <f t="shared" si="12"/>
        <v>0</v>
      </c>
      <c r="F98" s="16"/>
      <c r="G98" s="16"/>
      <c r="H98" s="16"/>
      <c r="I98" s="16"/>
      <c r="J98" s="101"/>
      <c r="K98" s="119"/>
    </row>
    <row r="99" spans="1:11" hidden="1" x14ac:dyDescent="0.25">
      <c r="A99" s="60" t="s">
        <v>29</v>
      </c>
      <c r="B99" s="4"/>
      <c r="C99" s="2"/>
      <c r="D99" s="2"/>
      <c r="E99" s="9">
        <f t="shared" si="12"/>
        <v>0</v>
      </c>
      <c r="F99" s="16"/>
      <c r="G99" s="16"/>
      <c r="H99" s="16"/>
      <c r="I99" s="16"/>
      <c r="J99" s="101"/>
      <c r="K99" s="119"/>
    </row>
    <row r="100" spans="1:11" hidden="1" x14ac:dyDescent="0.25">
      <c r="A100" s="60" t="s">
        <v>11</v>
      </c>
      <c r="B100" s="4"/>
      <c r="C100" s="2"/>
      <c r="D100" s="2"/>
      <c r="E100" s="9">
        <f t="shared" si="12"/>
        <v>0</v>
      </c>
      <c r="F100" s="16"/>
      <c r="G100" s="16"/>
      <c r="H100" s="16"/>
      <c r="I100" s="16"/>
      <c r="J100" s="101"/>
      <c r="K100" s="119"/>
    </row>
    <row r="101" spans="1:11" s="3" customFormat="1" ht="30" hidden="1" x14ac:dyDescent="0.25">
      <c r="A101" s="61" t="s">
        <v>84</v>
      </c>
      <c r="B101" s="4"/>
      <c r="C101" s="7"/>
      <c r="D101" s="7"/>
      <c r="E101" s="8"/>
      <c r="F101" s="7">
        <v>180</v>
      </c>
      <c r="G101" s="7">
        <v>3.8</v>
      </c>
      <c r="H101" s="7">
        <v>3.4</v>
      </c>
      <c r="I101" s="7">
        <v>41.1</v>
      </c>
      <c r="J101" s="99">
        <v>210.2</v>
      </c>
      <c r="K101" s="115"/>
    </row>
    <row r="102" spans="1:11" hidden="1" x14ac:dyDescent="0.25">
      <c r="A102" s="42" t="s">
        <v>45</v>
      </c>
      <c r="B102" s="4"/>
      <c r="C102" s="2"/>
      <c r="D102" s="2"/>
      <c r="E102" s="9">
        <f t="shared" si="12"/>
        <v>0</v>
      </c>
      <c r="F102" s="16"/>
      <c r="G102" s="16"/>
      <c r="H102" s="16"/>
      <c r="I102" s="16"/>
      <c r="J102" s="101"/>
      <c r="K102" s="119"/>
    </row>
    <row r="103" spans="1:11" hidden="1" x14ac:dyDescent="0.25">
      <c r="A103" s="42" t="s">
        <v>104</v>
      </c>
      <c r="B103" s="4"/>
      <c r="C103" s="2"/>
      <c r="D103" s="2"/>
      <c r="E103" s="9">
        <f t="shared" si="12"/>
        <v>0</v>
      </c>
      <c r="F103" s="16"/>
      <c r="G103" s="16"/>
      <c r="H103" s="16"/>
      <c r="I103" s="16"/>
      <c r="J103" s="101"/>
      <c r="K103" s="119"/>
    </row>
    <row r="104" spans="1:11" hidden="1" x14ac:dyDescent="0.25">
      <c r="A104" s="42" t="s">
        <v>19</v>
      </c>
      <c r="B104" s="4"/>
      <c r="C104" s="2"/>
      <c r="D104" s="2"/>
      <c r="E104" s="9">
        <f t="shared" si="12"/>
        <v>0</v>
      </c>
      <c r="F104" s="16"/>
      <c r="G104" s="16"/>
      <c r="H104" s="16"/>
      <c r="I104" s="16"/>
      <c r="J104" s="101"/>
      <c r="K104" s="119"/>
    </row>
    <row r="105" spans="1:11" hidden="1" x14ac:dyDescent="0.25">
      <c r="A105" s="42" t="s">
        <v>36</v>
      </c>
      <c r="B105" s="4"/>
      <c r="C105" s="2"/>
      <c r="D105" s="2"/>
      <c r="E105" s="9">
        <f t="shared" si="12"/>
        <v>0</v>
      </c>
      <c r="F105" s="16"/>
      <c r="G105" s="16"/>
      <c r="H105" s="16"/>
      <c r="I105" s="16"/>
      <c r="J105" s="101"/>
      <c r="K105" s="119"/>
    </row>
    <row r="106" spans="1:11" s="22" customFormat="1" hidden="1" x14ac:dyDescent="0.25">
      <c r="A106" s="49" t="s">
        <v>29</v>
      </c>
      <c r="B106" s="4"/>
      <c r="C106" s="20"/>
      <c r="D106" s="20"/>
      <c r="E106" s="9">
        <f t="shared" si="12"/>
        <v>0</v>
      </c>
      <c r="F106" s="21"/>
      <c r="G106" s="21"/>
      <c r="H106" s="21"/>
      <c r="I106" s="21"/>
      <c r="J106" s="103"/>
      <c r="K106" s="117"/>
    </row>
    <row r="107" spans="1:11" s="22" customFormat="1" hidden="1" x14ac:dyDescent="0.25">
      <c r="A107" s="49" t="s">
        <v>71</v>
      </c>
      <c r="B107" s="4"/>
      <c r="C107" s="20"/>
      <c r="D107" s="20"/>
      <c r="E107" s="9">
        <f t="shared" si="12"/>
        <v>0</v>
      </c>
      <c r="F107" s="21"/>
      <c r="G107" s="21"/>
      <c r="H107" s="21"/>
      <c r="I107" s="21"/>
      <c r="J107" s="103"/>
      <c r="K107" s="117"/>
    </row>
    <row r="108" spans="1:11" s="22" customFormat="1" hidden="1" x14ac:dyDescent="0.25">
      <c r="A108" s="49" t="s">
        <v>28</v>
      </c>
      <c r="B108" s="4"/>
      <c r="C108" s="20"/>
      <c r="D108" s="20"/>
      <c r="E108" s="9">
        <f t="shared" si="12"/>
        <v>0</v>
      </c>
      <c r="F108" s="21"/>
      <c r="G108" s="21"/>
      <c r="H108" s="21"/>
      <c r="I108" s="21"/>
      <c r="J108" s="103"/>
      <c r="K108" s="117"/>
    </row>
    <row r="109" spans="1:11" s="22" customFormat="1" hidden="1" x14ac:dyDescent="0.25">
      <c r="A109" s="49" t="s">
        <v>14</v>
      </c>
      <c r="B109" s="4"/>
      <c r="C109" s="20"/>
      <c r="D109" s="20"/>
      <c r="E109" s="9">
        <f t="shared" si="12"/>
        <v>0</v>
      </c>
      <c r="F109" s="21"/>
      <c r="G109" s="21"/>
      <c r="H109" s="21"/>
      <c r="I109" s="21"/>
      <c r="J109" s="103"/>
      <c r="K109" s="117"/>
    </row>
    <row r="110" spans="1:11" hidden="1" x14ac:dyDescent="0.25">
      <c r="A110" s="43" t="s">
        <v>38</v>
      </c>
      <c r="B110" s="4"/>
      <c r="C110" s="11"/>
      <c r="D110" s="11"/>
      <c r="E110" s="9">
        <f t="shared" si="12"/>
        <v>0</v>
      </c>
      <c r="F110" s="16"/>
      <c r="G110" s="16"/>
      <c r="H110" s="16"/>
      <c r="I110" s="16"/>
      <c r="J110" s="101"/>
      <c r="K110" s="119"/>
    </row>
    <row r="111" spans="1:11" ht="45" x14ac:dyDescent="0.25">
      <c r="A111" s="124" t="s">
        <v>63</v>
      </c>
      <c r="B111" s="130">
        <v>55</v>
      </c>
      <c r="C111" s="132">
        <v>200</v>
      </c>
      <c r="D111" s="132">
        <v>200</v>
      </c>
      <c r="E111" s="125">
        <f t="shared" si="12"/>
        <v>11</v>
      </c>
      <c r="F111" s="127">
        <v>200</v>
      </c>
      <c r="G111" s="127">
        <v>0.4</v>
      </c>
      <c r="H111" s="127">
        <v>0</v>
      </c>
      <c r="I111" s="127">
        <v>22</v>
      </c>
      <c r="J111" s="128">
        <v>89.6</v>
      </c>
      <c r="K111" s="115" t="s">
        <v>183</v>
      </c>
    </row>
    <row r="112" spans="1:11" ht="45" hidden="1" x14ac:dyDescent="0.25">
      <c r="A112" s="44" t="s">
        <v>114</v>
      </c>
      <c r="B112" s="4"/>
      <c r="C112" s="19"/>
      <c r="D112" s="19"/>
      <c r="E112" s="39">
        <f>B112*C112/1000</f>
        <v>0</v>
      </c>
      <c r="F112" s="21"/>
      <c r="G112" s="21"/>
      <c r="H112" s="21"/>
      <c r="I112" s="21"/>
      <c r="J112" s="103"/>
      <c r="K112" s="117"/>
    </row>
    <row r="113" spans="1:11" hidden="1" x14ac:dyDescent="0.25">
      <c r="A113" s="44" t="s">
        <v>14</v>
      </c>
      <c r="B113" s="4"/>
      <c r="C113" s="19"/>
      <c r="D113" s="19"/>
      <c r="E113" s="39">
        <f>B113*C113/1000</f>
        <v>0</v>
      </c>
      <c r="F113" s="21"/>
      <c r="G113" s="21"/>
      <c r="H113" s="21"/>
      <c r="I113" s="21"/>
      <c r="J113" s="103"/>
      <c r="K113" s="117"/>
    </row>
    <row r="114" spans="1:11" hidden="1" x14ac:dyDescent="0.25">
      <c r="A114" s="44" t="s">
        <v>72</v>
      </c>
      <c r="B114" s="4"/>
      <c r="C114" s="19"/>
      <c r="D114" s="19"/>
      <c r="E114" s="39">
        <f>B114*C114/1000</f>
        <v>0</v>
      </c>
      <c r="F114" s="21"/>
      <c r="G114" s="21"/>
      <c r="H114" s="21"/>
      <c r="I114" s="21"/>
      <c r="J114" s="103"/>
      <c r="K114" s="117"/>
    </row>
    <row r="115" spans="1:11" x14ac:dyDescent="0.25">
      <c r="A115" s="46" t="s">
        <v>23</v>
      </c>
      <c r="B115" s="4">
        <v>72</v>
      </c>
      <c r="C115" s="17">
        <v>40</v>
      </c>
      <c r="D115" s="17">
        <v>40</v>
      </c>
      <c r="E115" s="8">
        <f t="shared" si="12"/>
        <v>2.88</v>
      </c>
      <c r="F115" s="7">
        <v>40</v>
      </c>
      <c r="G115" s="7">
        <v>1.9</v>
      </c>
      <c r="H115" s="7">
        <v>0.4</v>
      </c>
      <c r="I115" s="7">
        <v>17.5</v>
      </c>
      <c r="J115" s="99">
        <v>81</v>
      </c>
      <c r="K115" s="115"/>
    </row>
    <row r="116" spans="1:11" ht="15.75" thickBot="1" x14ac:dyDescent="0.3">
      <c r="A116" s="90" t="s">
        <v>27</v>
      </c>
      <c r="B116" s="91">
        <v>72</v>
      </c>
      <c r="C116" s="92">
        <v>60</v>
      </c>
      <c r="D116" s="92">
        <v>60</v>
      </c>
      <c r="E116" s="93">
        <f t="shared" si="12"/>
        <v>4.32</v>
      </c>
      <c r="F116" s="94">
        <v>60</v>
      </c>
      <c r="G116" s="94">
        <v>3</v>
      </c>
      <c r="H116" s="94">
        <v>0.8</v>
      </c>
      <c r="I116" s="94">
        <v>24.3</v>
      </c>
      <c r="J116" s="109">
        <v>116.8</v>
      </c>
      <c r="K116" s="120"/>
    </row>
    <row r="117" spans="1:11" x14ac:dyDescent="0.25">
      <c r="G117" s="52"/>
      <c r="H117" s="52"/>
      <c r="I117" s="52"/>
      <c r="J117" s="52"/>
      <c r="K117" s="52"/>
    </row>
    <row r="120" spans="1:11" ht="18.600000000000001" customHeight="1" x14ac:dyDescent="0.25"/>
  </sheetData>
  <mergeCells count="10">
    <mergeCell ref="K2:K3"/>
    <mergeCell ref="K60:K61"/>
    <mergeCell ref="A60:A61"/>
    <mergeCell ref="B60:B61"/>
    <mergeCell ref="C60:F60"/>
    <mergeCell ref="G60:J60"/>
    <mergeCell ref="A2:A3"/>
    <mergeCell ref="B2:B3"/>
    <mergeCell ref="C2:F2"/>
    <mergeCell ref="G2:J2"/>
  </mergeCells>
  <pageMargins left="1.1023622047244095" right="0.31496062992125984" top="0.74803149606299213" bottom="0.35433070866141736" header="0.31496062992125984" footer="0.31496062992125984"/>
  <pageSetup paperSize="9"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64" zoomScaleNormal="100" workbookViewId="0">
      <selection activeCell="N14" sqref="N14"/>
    </sheetView>
  </sheetViews>
  <sheetFormatPr defaultColWidth="9.140625" defaultRowHeight="15" x14ac:dyDescent="0.25"/>
  <cols>
    <col min="1" max="1" width="29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8.28515625" style="1" customWidth="1"/>
    <col min="6" max="7" width="6.28515625" style="1" customWidth="1"/>
    <col min="8" max="8" width="5.7109375" style="1" customWidth="1"/>
    <col min="9" max="9" width="6.7109375" style="1" customWidth="1"/>
    <col min="10" max="10" width="6.28515625" style="1" customWidth="1"/>
    <col min="11" max="11" width="10.570312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14" t="s">
        <v>175</v>
      </c>
    </row>
    <row r="3" spans="1:11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15"/>
    </row>
    <row r="4" spans="1:11" ht="18.75" x14ac:dyDescent="0.3">
      <c r="A4" s="38" t="s">
        <v>122</v>
      </c>
      <c r="B4" s="14"/>
      <c r="C4" s="15"/>
      <c r="D4" s="15"/>
      <c r="E4" s="15"/>
      <c r="F4" s="34"/>
      <c r="G4" s="15"/>
      <c r="H4" s="15"/>
      <c r="I4" s="15"/>
      <c r="J4" s="15"/>
      <c r="K4" s="113"/>
    </row>
    <row r="5" spans="1:11" ht="15.75" x14ac:dyDescent="0.25">
      <c r="A5" s="78" t="s">
        <v>24</v>
      </c>
      <c r="B5" s="79"/>
      <c r="C5" s="79"/>
      <c r="D5" s="79"/>
      <c r="E5" s="80">
        <f>E6+E14+E20+E29+E32+E35+E36+E37</f>
        <v>128.58420000000001</v>
      </c>
      <c r="F5" s="83">
        <f t="shared" ref="F5:J5" si="0">F6+F14+F20+F29+F32+F36+F37</f>
        <v>840</v>
      </c>
      <c r="G5" s="83">
        <f t="shared" si="0"/>
        <v>23.8</v>
      </c>
      <c r="H5" s="83">
        <f t="shared" si="0"/>
        <v>24.300000000000004</v>
      </c>
      <c r="I5" s="81">
        <f t="shared" si="0"/>
        <v>113.80000000000001</v>
      </c>
      <c r="J5" s="81">
        <f t="shared" si="0"/>
        <v>768.49999999999977</v>
      </c>
      <c r="K5" s="114"/>
    </row>
    <row r="6" spans="1:11" ht="30" x14ac:dyDescent="0.25">
      <c r="A6" s="124" t="s">
        <v>123</v>
      </c>
      <c r="B6" s="130"/>
      <c r="C6" s="127"/>
      <c r="D6" s="127"/>
      <c r="E6" s="125">
        <f>SUM(E7:E13)</f>
        <v>8.0306999999999995</v>
      </c>
      <c r="F6" s="126">
        <v>80</v>
      </c>
      <c r="G6" s="127">
        <v>1.4</v>
      </c>
      <c r="H6" s="131">
        <v>4</v>
      </c>
      <c r="I6" s="127">
        <v>7.4</v>
      </c>
      <c r="J6" s="128">
        <v>71</v>
      </c>
      <c r="K6" s="129" t="s">
        <v>217</v>
      </c>
    </row>
    <row r="7" spans="1:11" x14ac:dyDescent="0.25">
      <c r="A7" s="43" t="s">
        <v>11</v>
      </c>
      <c r="B7" s="4">
        <v>34</v>
      </c>
      <c r="C7" s="11">
        <v>16</v>
      </c>
      <c r="D7" s="11">
        <v>12</v>
      </c>
      <c r="E7" s="9">
        <f>B7*C7/1000</f>
        <v>0.54400000000000004</v>
      </c>
      <c r="F7" s="11"/>
      <c r="G7" s="11"/>
      <c r="H7" s="11"/>
      <c r="I7" s="11"/>
      <c r="J7" s="100"/>
      <c r="K7" s="116"/>
    </row>
    <row r="8" spans="1:11" s="3" customFormat="1" x14ac:dyDescent="0.25">
      <c r="A8" s="56" t="s">
        <v>62</v>
      </c>
      <c r="B8" s="4"/>
      <c r="C8" s="16"/>
      <c r="D8" s="16">
        <v>10</v>
      </c>
      <c r="E8" s="9"/>
      <c r="F8" s="11"/>
      <c r="G8" s="11"/>
      <c r="H8" s="11"/>
      <c r="I8" s="11"/>
      <c r="J8" s="100"/>
      <c r="K8" s="116"/>
    </row>
    <row r="9" spans="1:11" x14ac:dyDescent="0.25">
      <c r="A9" s="43" t="s">
        <v>10</v>
      </c>
      <c r="B9" s="4">
        <v>34</v>
      </c>
      <c r="C9" s="11">
        <v>79</v>
      </c>
      <c r="D9" s="11">
        <v>51</v>
      </c>
      <c r="E9" s="9">
        <f t="shared" ref="E9" si="1">B9*C9/1000</f>
        <v>2.6859999999999999</v>
      </c>
      <c r="F9" s="11"/>
      <c r="G9" s="11"/>
      <c r="H9" s="11"/>
      <c r="I9" s="11"/>
      <c r="J9" s="100"/>
      <c r="K9" s="116"/>
    </row>
    <row r="10" spans="1:11" s="3" customFormat="1" x14ac:dyDescent="0.25">
      <c r="A10" s="56" t="s">
        <v>61</v>
      </c>
      <c r="B10" s="4"/>
      <c r="C10" s="16"/>
      <c r="D10" s="16">
        <v>48</v>
      </c>
      <c r="E10" s="9"/>
      <c r="F10" s="11"/>
      <c r="G10" s="11"/>
      <c r="H10" s="11"/>
      <c r="I10" s="11"/>
      <c r="J10" s="100"/>
      <c r="K10" s="116"/>
    </row>
    <row r="11" spans="1:11" x14ac:dyDescent="0.25">
      <c r="A11" s="43" t="s">
        <v>29</v>
      </c>
      <c r="B11" s="4">
        <v>41</v>
      </c>
      <c r="C11" s="11">
        <v>10.7</v>
      </c>
      <c r="D11" s="11">
        <v>9</v>
      </c>
      <c r="E11" s="9">
        <f t="shared" ref="E11:E13" si="2">B11*C11/1000</f>
        <v>0.43869999999999998</v>
      </c>
      <c r="F11" s="11"/>
      <c r="G11" s="11"/>
      <c r="H11" s="11"/>
      <c r="I11" s="11"/>
      <c r="J11" s="100"/>
      <c r="K11" s="116"/>
    </row>
    <row r="12" spans="1:11" x14ac:dyDescent="0.25">
      <c r="A12" s="42" t="s">
        <v>285</v>
      </c>
      <c r="B12" s="4">
        <v>199</v>
      </c>
      <c r="C12" s="11">
        <v>18</v>
      </c>
      <c r="D12" s="11">
        <v>10</v>
      </c>
      <c r="E12" s="9">
        <f t="shared" si="2"/>
        <v>3.5819999999999999</v>
      </c>
      <c r="F12" s="11"/>
      <c r="G12" s="11"/>
      <c r="H12" s="11"/>
      <c r="I12" s="11"/>
      <c r="J12" s="100"/>
      <c r="K12" s="116"/>
    </row>
    <row r="13" spans="1:11" x14ac:dyDescent="0.25">
      <c r="A13" s="43" t="s">
        <v>38</v>
      </c>
      <c r="B13" s="4">
        <v>195</v>
      </c>
      <c r="C13" s="11">
        <v>4</v>
      </c>
      <c r="D13" s="11">
        <v>4</v>
      </c>
      <c r="E13" s="9">
        <f t="shared" si="2"/>
        <v>0.78</v>
      </c>
      <c r="F13" s="11"/>
      <c r="G13" s="11"/>
      <c r="H13" s="11"/>
      <c r="I13" s="11"/>
      <c r="J13" s="100"/>
      <c r="K13" s="116"/>
    </row>
    <row r="14" spans="1:11" ht="45" x14ac:dyDescent="0.25">
      <c r="A14" s="124" t="s">
        <v>124</v>
      </c>
      <c r="B14" s="4"/>
      <c r="C14" s="7"/>
      <c r="D14" s="7"/>
      <c r="E14" s="125">
        <f>SUM(E15:E19)</f>
        <v>22.585000000000001</v>
      </c>
      <c r="F14" s="126">
        <v>250</v>
      </c>
      <c r="G14" s="127">
        <v>5.5</v>
      </c>
      <c r="H14" s="127">
        <v>5.9</v>
      </c>
      <c r="I14" s="127">
        <v>18.899999999999999</v>
      </c>
      <c r="J14" s="128">
        <v>150.5</v>
      </c>
      <c r="K14" s="129" t="s">
        <v>218</v>
      </c>
    </row>
    <row r="15" spans="1:11" ht="28.15" customHeight="1" x14ac:dyDescent="0.25">
      <c r="A15" s="36" t="s">
        <v>125</v>
      </c>
      <c r="B15" s="4">
        <v>196</v>
      </c>
      <c r="C15" s="20">
        <v>50</v>
      </c>
      <c r="D15" s="20">
        <v>37</v>
      </c>
      <c r="E15" s="9">
        <f t="shared" ref="E15:E19" si="3">B15*C15/1000</f>
        <v>9.8000000000000007</v>
      </c>
      <c r="F15" s="21"/>
      <c r="G15" s="21"/>
      <c r="H15" s="21"/>
      <c r="I15" s="21"/>
      <c r="J15" s="103"/>
      <c r="K15" s="117"/>
    </row>
    <row r="16" spans="1:11" x14ac:dyDescent="0.25">
      <c r="A16" s="13" t="s">
        <v>10</v>
      </c>
      <c r="B16" s="4">
        <v>34</v>
      </c>
      <c r="C16" s="11">
        <v>154</v>
      </c>
      <c r="D16" s="11">
        <v>100</v>
      </c>
      <c r="E16" s="9">
        <f t="shared" si="3"/>
        <v>5.2359999999999998</v>
      </c>
      <c r="F16" s="5"/>
      <c r="G16" s="5"/>
      <c r="H16" s="5"/>
      <c r="I16" s="5"/>
      <c r="J16" s="64"/>
      <c r="K16" s="118"/>
    </row>
    <row r="17" spans="1:11" x14ac:dyDescent="0.25">
      <c r="A17" s="42" t="s">
        <v>29</v>
      </c>
      <c r="B17" s="4">
        <v>41</v>
      </c>
      <c r="C17" s="11">
        <v>14</v>
      </c>
      <c r="D17" s="11">
        <v>12</v>
      </c>
      <c r="E17" s="9">
        <f t="shared" si="3"/>
        <v>0.57399999999999995</v>
      </c>
      <c r="F17" s="5"/>
      <c r="G17" s="5"/>
      <c r="H17" s="5"/>
      <c r="I17" s="5"/>
      <c r="J17" s="64"/>
      <c r="K17" s="118"/>
    </row>
    <row r="18" spans="1:11" x14ac:dyDescent="0.25">
      <c r="A18" s="42" t="s">
        <v>36</v>
      </c>
      <c r="B18" s="4">
        <v>1005</v>
      </c>
      <c r="C18" s="11">
        <v>5</v>
      </c>
      <c r="D18" s="11">
        <v>5</v>
      </c>
      <c r="E18" s="9">
        <f t="shared" si="3"/>
        <v>5.0250000000000004</v>
      </c>
      <c r="F18" s="5"/>
      <c r="G18" s="5"/>
      <c r="H18" s="5"/>
      <c r="I18" s="5"/>
      <c r="J18" s="64"/>
      <c r="K18" s="118"/>
    </row>
    <row r="19" spans="1:11" x14ac:dyDescent="0.25">
      <c r="A19" s="42" t="s">
        <v>101</v>
      </c>
      <c r="B19" s="4">
        <v>195</v>
      </c>
      <c r="C19" s="11">
        <v>10</v>
      </c>
      <c r="D19" s="11">
        <v>10</v>
      </c>
      <c r="E19" s="9">
        <f t="shared" si="3"/>
        <v>1.95</v>
      </c>
      <c r="F19" s="5"/>
      <c r="G19" s="5"/>
      <c r="H19" s="5"/>
      <c r="I19" s="5"/>
      <c r="J19" s="64"/>
      <c r="K19" s="118"/>
    </row>
    <row r="20" spans="1:11" ht="43.9" customHeight="1" x14ac:dyDescent="0.25">
      <c r="A20" s="124" t="s">
        <v>126</v>
      </c>
      <c r="B20" s="130"/>
      <c r="C20" s="132"/>
      <c r="D20" s="132"/>
      <c r="E20" s="125">
        <f>SUM(E21:E28)</f>
        <v>41.146999999999998</v>
      </c>
      <c r="F20" s="127">
        <v>100</v>
      </c>
      <c r="G20" s="127">
        <v>10.8</v>
      </c>
      <c r="H20" s="127">
        <v>10.9</v>
      </c>
      <c r="I20" s="127">
        <v>5.4</v>
      </c>
      <c r="J20" s="128">
        <v>162.9</v>
      </c>
      <c r="K20" s="115" t="s">
        <v>219</v>
      </c>
    </row>
    <row r="21" spans="1:11" s="68" customFormat="1" ht="30" customHeight="1" x14ac:dyDescent="0.25">
      <c r="A21" s="76" t="s">
        <v>74</v>
      </c>
      <c r="B21" s="4">
        <v>337</v>
      </c>
      <c r="C21" s="73">
        <v>96</v>
      </c>
      <c r="D21" s="73">
        <v>65</v>
      </c>
      <c r="E21" s="9">
        <f t="shared" ref="E21:E28" si="4">B21*C21/1000</f>
        <v>32.351999999999997</v>
      </c>
      <c r="F21" s="66"/>
      <c r="G21" s="66"/>
      <c r="H21" s="66"/>
      <c r="I21" s="66"/>
      <c r="J21" s="108"/>
      <c r="K21" s="123"/>
    </row>
    <row r="22" spans="1:11" s="68" customFormat="1" x14ac:dyDescent="0.25">
      <c r="A22" s="72" t="s">
        <v>104</v>
      </c>
      <c r="B22" s="4">
        <v>91</v>
      </c>
      <c r="C22" s="73">
        <v>15</v>
      </c>
      <c r="D22" s="73">
        <v>15</v>
      </c>
      <c r="E22" s="9">
        <f t="shared" si="4"/>
        <v>1.365</v>
      </c>
      <c r="F22" s="66"/>
      <c r="G22" s="66"/>
      <c r="H22" s="66"/>
      <c r="I22" s="66"/>
      <c r="J22" s="108"/>
      <c r="K22" s="123"/>
    </row>
    <row r="23" spans="1:11" x14ac:dyDescent="0.25">
      <c r="A23" s="42" t="s">
        <v>11</v>
      </c>
      <c r="B23" s="4">
        <v>34</v>
      </c>
      <c r="C23" s="2">
        <v>31</v>
      </c>
      <c r="D23" s="2">
        <v>23</v>
      </c>
      <c r="E23" s="9">
        <f t="shared" si="4"/>
        <v>1.054</v>
      </c>
      <c r="F23" s="16"/>
      <c r="G23" s="16"/>
      <c r="H23" s="16"/>
      <c r="I23" s="16"/>
      <c r="J23" s="101"/>
      <c r="K23" s="119"/>
    </row>
    <row r="24" spans="1:11" x14ac:dyDescent="0.25">
      <c r="A24" s="42" t="s">
        <v>29</v>
      </c>
      <c r="B24" s="4">
        <v>41</v>
      </c>
      <c r="C24" s="2">
        <v>12</v>
      </c>
      <c r="D24" s="2">
        <v>10</v>
      </c>
      <c r="E24" s="9">
        <f t="shared" si="4"/>
        <v>0.49199999999999999</v>
      </c>
      <c r="F24" s="16"/>
      <c r="G24" s="16"/>
      <c r="H24" s="16"/>
      <c r="I24" s="16"/>
      <c r="J24" s="101"/>
      <c r="K24" s="119"/>
    </row>
    <row r="25" spans="1:11" x14ac:dyDescent="0.25">
      <c r="A25" s="42" t="s">
        <v>28</v>
      </c>
      <c r="B25" s="4">
        <v>54</v>
      </c>
      <c r="C25" s="2">
        <v>8</v>
      </c>
      <c r="D25" s="2">
        <v>8</v>
      </c>
      <c r="E25" s="9">
        <f t="shared" si="4"/>
        <v>0.432</v>
      </c>
      <c r="F25" s="16"/>
      <c r="G25" s="16"/>
      <c r="H25" s="16"/>
      <c r="I25" s="16"/>
      <c r="J25" s="101"/>
      <c r="K25" s="119"/>
    </row>
    <row r="26" spans="1:11" x14ac:dyDescent="0.25">
      <c r="A26" s="42" t="s">
        <v>13</v>
      </c>
      <c r="B26" s="4">
        <v>311</v>
      </c>
      <c r="C26" s="2">
        <v>8</v>
      </c>
      <c r="D26" s="2">
        <v>8</v>
      </c>
      <c r="E26" s="9">
        <f t="shared" si="4"/>
        <v>2.488</v>
      </c>
      <c r="F26" s="16"/>
      <c r="G26" s="16"/>
      <c r="H26" s="16"/>
      <c r="I26" s="16"/>
      <c r="J26" s="101"/>
      <c r="K26" s="119"/>
    </row>
    <row r="27" spans="1:11" x14ac:dyDescent="0.25">
      <c r="A27" s="42" t="s">
        <v>90</v>
      </c>
      <c r="B27" s="4">
        <v>286</v>
      </c>
      <c r="C27" s="2">
        <v>9</v>
      </c>
      <c r="D27" s="2">
        <v>9</v>
      </c>
      <c r="E27" s="9">
        <f t="shared" si="4"/>
        <v>2.5739999999999998</v>
      </c>
      <c r="F27" s="16"/>
      <c r="G27" s="16"/>
      <c r="H27" s="16"/>
      <c r="I27" s="16"/>
      <c r="J27" s="101"/>
      <c r="K27" s="119"/>
    </row>
    <row r="28" spans="1:11" x14ac:dyDescent="0.25">
      <c r="A28" s="43" t="s">
        <v>38</v>
      </c>
      <c r="B28" s="4">
        <v>195</v>
      </c>
      <c r="C28" s="2">
        <v>2</v>
      </c>
      <c r="D28" s="2">
        <v>2</v>
      </c>
      <c r="E28" s="9">
        <f t="shared" si="4"/>
        <v>0.39</v>
      </c>
      <c r="F28" s="16"/>
      <c r="G28" s="16"/>
      <c r="H28" s="16"/>
      <c r="I28" s="16"/>
      <c r="J28" s="101"/>
      <c r="K28" s="119"/>
    </row>
    <row r="29" spans="1:11" s="3" customFormat="1" ht="18.600000000000001" customHeight="1" x14ac:dyDescent="0.25">
      <c r="A29" s="124" t="s">
        <v>84</v>
      </c>
      <c r="B29" s="130"/>
      <c r="C29" s="127"/>
      <c r="D29" s="127"/>
      <c r="E29" s="125">
        <f>SUM(E30:E31)</f>
        <v>8.4465000000000003</v>
      </c>
      <c r="F29" s="127">
        <v>150</v>
      </c>
      <c r="G29" s="127">
        <v>3.2</v>
      </c>
      <c r="H29" s="127">
        <v>2.8</v>
      </c>
      <c r="I29" s="127">
        <v>34.299999999999997</v>
      </c>
      <c r="J29" s="128">
        <v>175.2</v>
      </c>
      <c r="K29" s="129" t="s">
        <v>192</v>
      </c>
    </row>
    <row r="30" spans="1:11" x14ac:dyDescent="0.25">
      <c r="A30" s="42" t="s">
        <v>45</v>
      </c>
      <c r="B30" s="4">
        <v>93</v>
      </c>
      <c r="C30" s="2">
        <v>53</v>
      </c>
      <c r="D30" s="2">
        <v>53</v>
      </c>
      <c r="E30" s="9">
        <f t="shared" ref="E30:E31" si="5">B30*C30/1000</f>
        <v>4.9290000000000003</v>
      </c>
      <c r="F30" s="16"/>
      <c r="G30" s="16"/>
      <c r="H30" s="16"/>
      <c r="I30" s="16"/>
      <c r="J30" s="101"/>
      <c r="K30" s="119"/>
    </row>
    <row r="31" spans="1:11" x14ac:dyDescent="0.25">
      <c r="A31" s="42" t="s">
        <v>36</v>
      </c>
      <c r="B31" s="4">
        <v>1005</v>
      </c>
      <c r="C31" s="2">
        <v>3.5</v>
      </c>
      <c r="D31" s="2">
        <v>3.5</v>
      </c>
      <c r="E31" s="9">
        <f t="shared" si="5"/>
        <v>3.5175000000000001</v>
      </c>
      <c r="F31" s="16"/>
      <c r="G31" s="16"/>
      <c r="H31" s="16"/>
      <c r="I31" s="16"/>
      <c r="J31" s="101"/>
      <c r="K31" s="119"/>
    </row>
    <row r="32" spans="1:11" ht="15.6" customHeight="1" x14ac:dyDescent="0.25">
      <c r="A32" s="124" t="s">
        <v>127</v>
      </c>
      <c r="B32" s="4"/>
      <c r="C32" s="17">
        <v>200</v>
      </c>
      <c r="D32" s="17">
        <v>200</v>
      </c>
      <c r="E32" s="8">
        <f>SUM(E33:E34)</f>
        <v>11.09</v>
      </c>
      <c r="F32" s="7">
        <v>200</v>
      </c>
      <c r="G32" s="7">
        <v>0.2</v>
      </c>
      <c r="H32" s="7">
        <v>0</v>
      </c>
      <c r="I32" s="7">
        <v>22.2</v>
      </c>
      <c r="J32" s="99">
        <v>89.8</v>
      </c>
      <c r="K32" s="115" t="s">
        <v>188</v>
      </c>
    </row>
    <row r="33" spans="1:11" x14ac:dyDescent="0.25">
      <c r="A33" s="44" t="s">
        <v>16</v>
      </c>
      <c r="B33" s="4">
        <v>406</v>
      </c>
      <c r="C33" s="19">
        <v>25</v>
      </c>
      <c r="D33" s="19">
        <v>25</v>
      </c>
      <c r="E33" s="23">
        <f>B33*C33/1000</f>
        <v>10.15</v>
      </c>
      <c r="F33" s="21"/>
      <c r="G33" s="21"/>
      <c r="H33" s="21"/>
      <c r="I33" s="21"/>
      <c r="J33" s="103"/>
      <c r="K33" s="117"/>
    </row>
    <row r="34" spans="1:11" x14ac:dyDescent="0.25">
      <c r="A34" s="44" t="s">
        <v>14</v>
      </c>
      <c r="B34" s="4">
        <v>94</v>
      </c>
      <c r="C34" s="19">
        <v>10</v>
      </c>
      <c r="D34" s="19">
        <v>10</v>
      </c>
      <c r="E34" s="23">
        <f>B34*C34/1000</f>
        <v>0.94</v>
      </c>
      <c r="F34" s="21"/>
      <c r="G34" s="21"/>
      <c r="H34" s="21"/>
      <c r="I34" s="21"/>
      <c r="J34" s="103"/>
      <c r="K34" s="117"/>
    </row>
    <row r="35" spans="1:11" s="223" customFormat="1" ht="45" x14ac:dyDescent="0.25">
      <c r="A35" s="46" t="s">
        <v>313</v>
      </c>
      <c r="B35" s="4">
        <v>347</v>
      </c>
      <c r="C35" s="40"/>
      <c r="D35" s="40"/>
      <c r="E35" s="8">
        <f>B35*F35/1000</f>
        <v>32.965000000000003</v>
      </c>
      <c r="F35" s="7">
        <v>95</v>
      </c>
      <c r="G35" s="7"/>
      <c r="H35" s="7"/>
      <c r="I35" s="7"/>
      <c r="J35" s="99"/>
      <c r="K35" s="7"/>
    </row>
    <row r="36" spans="1:11" x14ac:dyDescent="0.25">
      <c r="A36" s="46" t="s">
        <v>23</v>
      </c>
      <c r="B36" s="4">
        <v>72</v>
      </c>
      <c r="C36" s="17">
        <v>20</v>
      </c>
      <c r="D36" s="17">
        <v>20</v>
      </c>
      <c r="E36" s="8">
        <f t="shared" ref="E36:E37" si="6">B36*C36/1000</f>
        <v>1.44</v>
      </c>
      <c r="F36" s="7">
        <v>20</v>
      </c>
      <c r="G36" s="7">
        <v>0.7</v>
      </c>
      <c r="H36" s="7">
        <v>0.1</v>
      </c>
      <c r="I36" s="7">
        <v>9.4</v>
      </c>
      <c r="J36" s="99">
        <v>41.3</v>
      </c>
      <c r="K36" s="115"/>
    </row>
    <row r="37" spans="1:11" ht="15.75" thickBot="1" x14ac:dyDescent="0.3">
      <c r="A37" s="46" t="s">
        <v>27</v>
      </c>
      <c r="B37" s="4">
        <v>72</v>
      </c>
      <c r="C37" s="17">
        <v>40</v>
      </c>
      <c r="D37" s="17">
        <v>40</v>
      </c>
      <c r="E37" s="8">
        <f t="shared" si="6"/>
        <v>2.88</v>
      </c>
      <c r="F37" s="7">
        <v>40</v>
      </c>
      <c r="G37" s="7">
        <v>2</v>
      </c>
      <c r="H37" s="7">
        <v>0.6</v>
      </c>
      <c r="I37" s="7">
        <v>16.2</v>
      </c>
      <c r="J37" s="99">
        <v>77.8</v>
      </c>
      <c r="K37" s="120"/>
    </row>
    <row r="38" spans="1:11" ht="48.75" customHeight="1" thickBot="1" x14ac:dyDescent="0.3"/>
    <row r="39" spans="1:11" ht="14.45" customHeight="1" x14ac:dyDescent="0.25">
      <c r="A39" s="286" t="s">
        <v>0</v>
      </c>
      <c r="B39" s="288" t="s">
        <v>1</v>
      </c>
      <c r="C39" s="290"/>
      <c r="D39" s="290"/>
      <c r="E39" s="290"/>
      <c r="F39" s="290"/>
      <c r="G39" s="291" t="s">
        <v>6</v>
      </c>
      <c r="H39" s="291"/>
      <c r="I39" s="291"/>
      <c r="J39" s="291"/>
      <c r="K39" s="314" t="s">
        <v>175</v>
      </c>
    </row>
    <row r="40" spans="1:11" ht="25.5" thickBot="1" x14ac:dyDescent="0.3">
      <c r="A40" s="287"/>
      <c r="B40" s="289"/>
      <c r="C40" s="31" t="s">
        <v>2</v>
      </c>
      <c r="D40" s="31" t="s">
        <v>3</v>
      </c>
      <c r="E40" s="31" t="s">
        <v>4</v>
      </c>
      <c r="F40" s="31" t="s">
        <v>5</v>
      </c>
      <c r="G40" s="32" t="s">
        <v>7</v>
      </c>
      <c r="H40" s="31" t="s">
        <v>8</v>
      </c>
      <c r="I40" s="31" t="s">
        <v>22</v>
      </c>
      <c r="J40" s="98" t="s">
        <v>9</v>
      </c>
      <c r="K40" s="315"/>
    </row>
    <row r="41" spans="1:11" ht="18.75" x14ac:dyDescent="0.3">
      <c r="A41" s="38" t="s">
        <v>122</v>
      </c>
      <c r="B41" s="14"/>
      <c r="C41" s="15"/>
      <c r="D41" s="15"/>
      <c r="E41" s="15"/>
      <c r="F41" s="34"/>
      <c r="G41" s="15"/>
      <c r="H41" s="15"/>
      <c r="I41" s="15"/>
      <c r="J41" s="15"/>
      <c r="K41" s="113"/>
    </row>
    <row r="42" spans="1:11" ht="15.75" x14ac:dyDescent="0.25">
      <c r="A42" s="78" t="s">
        <v>24</v>
      </c>
      <c r="B42" s="79"/>
      <c r="C42" s="79"/>
      <c r="D42" s="79"/>
      <c r="E42" s="80">
        <f>E43+E51+E57+E66+E69+E72+E73+E74</f>
        <v>134.97829999999999</v>
      </c>
      <c r="F42" s="83">
        <f t="shared" ref="F42:J42" si="7">F43+F51+F57+F66+F69+F73+F74</f>
        <v>930</v>
      </c>
      <c r="G42" s="83">
        <f t="shared" si="7"/>
        <v>26.799999999999997</v>
      </c>
      <c r="H42" s="83">
        <f t="shared" si="7"/>
        <v>26.4</v>
      </c>
      <c r="I42" s="81">
        <f t="shared" si="7"/>
        <v>137.80000000000001</v>
      </c>
      <c r="J42" s="81">
        <f t="shared" si="7"/>
        <v>896.19999999999982</v>
      </c>
      <c r="K42" s="114"/>
    </row>
    <row r="43" spans="1:11" ht="30" x14ac:dyDescent="0.25">
      <c r="A43" s="124" t="s">
        <v>123</v>
      </c>
      <c r="B43" s="130"/>
      <c r="C43" s="127"/>
      <c r="D43" s="127"/>
      <c r="E43" s="125">
        <f>SUM(E44:E50)</f>
        <v>10.019299999999999</v>
      </c>
      <c r="F43" s="126">
        <v>100</v>
      </c>
      <c r="G43" s="127">
        <v>1.6</v>
      </c>
      <c r="H43" s="131">
        <v>5</v>
      </c>
      <c r="I43" s="127">
        <v>8.4</v>
      </c>
      <c r="J43" s="128">
        <v>85</v>
      </c>
      <c r="K43" s="129" t="s">
        <v>217</v>
      </c>
    </row>
    <row r="44" spans="1:11" x14ac:dyDescent="0.25">
      <c r="A44" s="43" t="s">
        <v>11</v>
      </c>
      <c r="B44" s="4">
        <v>34</v>
      </c>
      <c r="C44" s="11">
        <v>21</v>
      </c>
      <c r="D44" s="11">
        <v>16</v>
      </c>
      <c r="E44" s="9">
        <f>B44*C44/1000</f>
        <v>0.71399999999999997</v>
      </c>
      <c r="F44" s="11"/>
      <c r="G44" s="11"/>
      <c r="H44" s="11"/>
      <c r="I44" s="11"/>
      <c r="J44" s="100"/>
      <c r="K44" s="116"/>
    </row>
    <row r="45" spans="1:11" x14ac:dyDescent="0.25">
      <c r="A45" s="56" t="s">
        <v>62</v>
      </c>
      <c r="B45" s="4"/>
      <c r="C45" s="16"/>
      <c r="D45" s="16">
        <v>14</v>
      </c>
      <c r="E45" s="9"/>
      <c r="F45" s="11"/>
      <c r="G45" s="11"/>
      <c r="H45" s="11"/>
      <c r="I45" s="11"/>
      <c r="J45" s="100"/>
      <c r="K45" s="116"/>
    </row>
    <row r="46" spans="1:11" x14ac:dyDescent="0.25">
      <c r="A46" s="43" t="s">
        <v>10</v>
      </c>
      <c r="B46" s="4">
        <v>34</v>
      </c>
      <c r="C46" s="11">
        <v>99</v>
      </c>
      <c r="D46" s="11">
        <v>64</v>
      </c>
      <c r="E46" s="9">
        <f t="shared" ref="E46" si="8">B46*C46/1000</f>
        <v>3.3660000000000001</v>
      </c>
      <c r="F46" s="11"/>
      <c r="G46" s="11"/>
      <c r="H46" s="11"/>
      <c r="I46" s="11"/>
      <c r="J46" s="100"/>
      <c r="K46" s="116"/>
    </row>
    <row r="47" spans="1:11" x14ac:dyDescent="0.25">
      <c r="A47" s="56" t="s">
        <v>61</v>
      </c>
      <c r="B47" s="4"/>
      <c r="C47" s="16"/>
      <c r="D47" s="16">
        <v>60</v>
      </c>
      <c r="E47" s="9"/>
      <c r="F47" s="11"/>
      <c r="G47" s="11"/>
      <c r="H47" s="11"/>
      <c r="I47" s="11"/>
      <c r="J47" s="100"/>
      <c r="K47" s="116"/>
    </row>
    <row r="48" spans="1:11" x14ac:dyDescent="0.25">
      <c r="A48" s="43" t="s">
        <v>29</v>
      </c>
      <c r="B48" s="4">
        <v>41</v>
      </c>
      <c r="C48" s="11">
        <v>14.3</v>
      </c>
      <c r="D48" s="11">
        <v>12</v>
      </c>
      <c r="E48" s="9">
        <f t="shared" ref="E48:E50" si="9">B48*C48/1000</f>
        <v>0.58630000000000004</v>
      </c>
      <c r="F48" s="11"/>
      <c r="G48" s="11"/>
      <c r="H48" s="11"/>
      <c r="I48" s="11"/>
      <c r="J48" s="100"/>
      <c r="K48" s="116"/>
    </row>
    <row r="49" spans="1:11" x14ac:dyDescent="0.25">
      <c r="A49" s="42" t="s">
        <v>285</v>
      </c>
      <c r="B49" s="4">
        <v>199</v>
      </c>
      <c r="C49" s="11">
        <v>22</v>
      </c>
      <c r="D49" s="11">
        <v>12</v>
      </c>
      <c r="E49" s="9">
        <f t="shared" si="9"/>
        <v>4.3780000000000001</v>
      </c>
      <c r="F49" s="11"/>
      <c r="G49" s="11"/>
      <c r="H49" s="11"/>
      <c r="I49" s="11"/>
      <c r="J49" s="100"/>
      <c r="K49" s="116"/>
    </row>
    <row r="50" spans="1:11" x14ac:dyDescent="0.25">
      <c r="A50" s="43" t="s">
        <v>38</v>
      </c>
      <c r="B50" s="4">
        <v>195</v>
      </c>
      <c r="C50" s="11">
        <v>5</v>
      </c>
      <c r="D50" s="11">
        <v>5</v>
      </c>
      <c r="E50" s="9">
        <f t="shared" si="9"/>
        <v>0.97499999999999998</v>
      </c>
      <c r="F50" s="11"/>
      <c r="G50" s="11"/>
      <c r="H50" s="11"/>
      <c r="I50" s="11"/>
      <c r="J50" s="100"/>
      <c r="K50" s="116"/>
    </row>
    <row r="51" spans="1:11" ht="45" x14ac:dyDescent="0.25">
      <c r="A51" s="124" t="s">
        <v>124</v>
      </c>
      <c r="B51" s="4"/>
      <c r="C51" s="7"/>
      <c r="D51" s="7"/>
      <c r="E51" s="125">
        <f>SUM(E52:E56)</f>
        <v>22.585000000000001</v>
      </c>
      <c r="F51" s="126">
        <v>250</v>
      </c>
      <c r="G51" s="127">
        <v>5.5</v>
      </c>
      <c r="H51" s="127">
        <v>5.9</v>
      </c>
      <c r="I51" s="127">
        <v>18.899999999999999</v>
      </c>
      <c r="J51" s="128">
        <v>150.5</v>
      </c>
      <c r="K51" s="129" t="s">
        <v>218</v>
      </c>
    </row>
    <row r="52" spans="1:11" ht="30" x14ac:dyDescent="0.25">
      <c r="A52" s="36" t="s">
        <v>125</v>
      </c>
      <c r="B52" s="4">
        <v>196</v>
      </c>
      <c r="C52" s="20">
        <v>50</v>
      </c>
      <c r="D52" s="20">
        <v>37</v>
      </c>
      <c r="E52" s="9">
        <f t="shared" ref="E52:E56" si="10">B52*C52/1000</f>
        <v>9.8000000000000007</v>
      </c>
      <c r="F52" s="21"/>
      <c r="G52" s="21"/>
      <c r="H52" s="21"/>
      <c r="I52" s="21"/>
      <c r="J52" s="103"/>
      <c r="K52" s="117"/>
    </row>
    <row r="53" spans="1:11" x14ac:dyDescent="0.25">
      <c r="A53" s="13" t="s">
        <v>10</v>
      </c>
      <c r="B53" s="4">
        <v>34</v>
      </c>
      <c r="C53" s="11">
        <v>154</v>
      </c>
      <c r="D53" s="11">
        <v>100</v>
      </c>
      <c r="E53" s="9">
        <f t="shared" si="10"/>
        <v>5.2359999999999998</v>
      </c>
      <c r="F53" s="5"/>
      <c r="G53" s="5"/>
      <c r="H53" s="5"/>
      <c r="I53" s="5"/>
      <c r="J53" s="64"/>
      <c r="K53" s="118"/>
    </row>
    <row r="54" spans="1:11" x14ac:dyDescent="0.25">
      <c r="A54" s="42" t="s">
        <v>29</v>
      </c>
      <c r="B54" s="4">
        <v>41</v>
      </c>
      <c r="C54" s="11">
        <v>14</v>
      </c>
      <c r="D54" s="11">
        <v>12</v>
      </c>
      <c r="E54" s="9">
        <f t="shared" si="10"/>
        <v>0.57399999999999995</v>
      </c>
      <c r="F54" s="5"/>
      <c r="G54" s="5"/>
      <c r="H54" s="5"/>
      <c r="I54" s="5"/>
      <c r="J54" s="64"/>
      <c r="K54" s="118"/>
    </row>
    <row r="55" spans="1:11" x14ac:dyDescent="0.25">
      <c r="A55" s="42" t="s">
        <v>36</v>
      </c>
      <c r="B55" s="4">
        <v>1005</v>
      </c>
      <c r="C55" s="11">
        <v>5</v>
      </c>
      <c r="D55" s="11">
        <v>5</v>
      </c>
      <c r="E55" s="9">
        <f t="shared" si="10"/>
        <v>5.0250000000000004</v>
      </c>
      <c r="F55" s="5"/>
      <c r="G55" s="5"/>
      <c r="H55" s="5"/>
      <c r="I55" s="5"/>
      <c r="J55" s="64"/>
      <c r="K55" s="118"/>
    </row>
    <row r="56" spans="1:11" x14ac:dyDescent="0.25">
      <c r="A56" s="42" t="s">
        <v>101</v>
      </c>
      <c r="B56" s="4">
        <v>195</v>
      </c>
      <c r="C56" s="11">
        <v>10</v>
      </c>
      <c r="D56" s="11">
        <v>10</v>
      </c>
      <c r="E56" s="9">
        <f t="shared" si="10"/>
        <v>1.95</v>
      </c>
      <c r="F56" s="5"/>
      <c r="G56" s="5"/>
      <c r="H56" s="5"/>
      <c r="I56" s="5"/>
      <c r="J56" s="64"/>
      <c r="K56" s="118"/>
    </row>
    <row r="57" spans="1:11" ht="45" x14ac:dyDescent="0.25">
      <c r="A57" s="124" t="s">
        <v>126</v>
      </c>
      <c r="B57" s="130"/>
      <c r="C57" s="132"/>
      <c r="D57" s="132"/>
      <c r="E57" s="125">
        <f>SUM(E58:E65)</f>
        <v>41.146999999999998</v>
      </c>
      <c r="F57" s="127">
        <v>100</v>
      </c>
      <c r="G57" s="127">
        <v>10.8</v>
      </c>
      <c r="H57" s="127">
        <v>10.9</v>
      </c>
      <c r="I57" s="127">
        <v>5.4</v>
      </c>
      <c r="J57" s="128">
        <v>162.9</v>
      </c>
      <c r="K57" s="115" t="s">
        <v>219</v>
      </c>
    </row>
    <row r="58" spans="1:11" s="68" customFormat="1" ht="45" x14ac:dyDescent="0.25">
      <c r="A58" s="76" t="s">
        <v>74</v>
      </c>
      <c r="B58" s="4">
        <v>337</v>
      </c>
      <c r="C58" s="73">
        <v>96</v>
      </c>
      <c r="D58" s="73">
        <v>65</v>
      </c>
      <c r="E58" s="9">
        <f t="shared" ref="E58:E65" si="11">B58*C58/1000</f>
        <v>32.351999999999997</v>
      </c>
      <c r="F58" s="66"/>
      <c r="G58" s="66"/>
      <c r="H58" s="66"/>
      <c r="I58" s="66"/>
      <c r="J58" s="108"/>
      <c r="K58" s="123"/>
    </row>
    <row r="59" spans="1:11" s="68" customFormat="1" x14ac:dyDescent="0.25">
      <c r="A59" s="72" t="s">
        <v>104</v>
      </c>
      <c r="B59" s="4">
        <v>91</v>
      </c>
      <c r="C59" s="73">
        <v>15</v>
      </c>
      <c r="D59" s="73">
        <v>15</v>
      </c>
      <c r="E59" s="9">
        <f t="shared" si="11"/>
        <v>1.365</v>
      </c>
      <c r="F59" s="66"/>
      <c r="G59" s="66"/>
      <c r="H59" s="66"/>
      <c r="I59" s="66"/>
      <c r="J59" s="108"/>
      <c r="K59" s="123"/>
    </row>
    <row r="60" spans="1:11" x14ac:dyDescent="0.25">
      <c r="A60" s="42" t="s">
        <v>11</v>
      </c>
      <c r="B60" s="4">
        <v>34</v>
      </c>
      <c r="C60" s="2">
        <v>31</v>
      </c>
      <c r="D60" s="2">
        <v>23</v>
      </c>
      <c r="E60" s="9">
        <f t="shared" si="11"/>
        <v>1.054</v>
      </c>
      <c r="F60" s="16"/>
      <c r="G60" s="16"/>
      <c r="H60" s="16"/>
      <c r="I60" s="16"/>
      <c r="J60" s="101"/>
      <c r="K60" s="119"/>
    </row>
    <row r="61" spans="1:11" x14ac:dyDescent="0.25">
      <c r="A61" s="42" t="s">
        <v>29</v>
      </c>
      <c r="B61" s="4">
        <v>41</v>
      </c>
      <c r="C61" s="2">
        <v>12</v>
      </c>
      <c r="D61" s="2">
        <v>10</v>
      </c>
      <c r="E61" s="9">
        <f t="shared" si="11"/>
        <v>0.49199999999999999</v>
      </c>
      <c r="F61" s="16"/>
      <c r="G61" s="16"/>
      <c r="H61" s="16"/>
      <c r="I61" s="16"/>
      <c r="J61" s="101"/>
      <c r="K61" s="119"/>
    </row>
    <row r="62" spans="1:11" x14ac:dyDescent="0.25">
      <c r="A62" s="42" t="s">
        <v>28</v>
      </c>
      <c r="B62" s="4">
        <v>54</v>
      </c>
      <c r="C62" s="2">
        <v>8</v>
      </c>
      <c r="D62" s="2">
        <v>8</v>
      </c>
      <c r="E62" s="9">
        <f t="shared" si="11"/>
        <v>0.432</v>
      </c>
      <c r="F62" s="16"/>
      <c r="G62" s="16"/>
      <c r="H62" s="16"/>
      <c r="I62" s="16"/>
      <c r="J62" s="101"/>
      <c r="K62" s="119"/>
    </row>
    <row r="63" spans="1:11" x14ac:dyDescent="0.25">
      <c r="A63" s="42" t="s">
        <v>13</v>
      </c>
      <c r="B63" s="4">
        <v>311</v>
      </c>
      <c r="C63" s="2">
        <v>8</v>
      </c>
      <c r="D63" s="2">
        <v>8</v>
      </c>
      <c r="E63" s="9">
        <f t="shared" si="11"/>
        <v>2.488</v>
      </c>
      <c r="F63" s="16"/>
      <c r="G63" s="16"/>
      <c r="H63" s="16"/>
      <c r="I63" s="16"/>
      <c r="J63" s="101"/>
      <c r="K63" s="119"/>
    </row>
    <row r="64" spans="1:11" x14ac:dyDescent="0.25">
      <c r="A64" s="42" t="s">
        <v>90</v>
      </c>
      <c r="B64" s="4">
        <v>286</v>
      </c>
      <c r="C64" s="2">
        <v>9</v>
      </c>
      <c r="D64" s="2">
        <v>9</v>
      </c>
      <c r="E64" s="9">
        <f t="shared" si="11"/>
        <v>2.5739999999999998</v>
      </c>
      <c r="F64" s="16"/>
      <c r="G64" s="16"/>
      <c r="H64" s="16"/>
      <c r="I64" s="16"/>
      <c r="J64" s="101"/>
      <c r="K64" s="119"/>
    </row>
    <row r="65" spans="1:11" x14ac:dyDescent="0.25">
      <c r="A65" s="43" t="s">
        <v>38</v>
      </c>
      <c r="B65" s="4">
        <v>195</v>
      </c>
      <c r="C65" s="2">
        <v>2</v>
      </c>
      <c r="D65" s="2">
        <v>2</v>
      </c>
      <c r="E65" s="9">
        <f t="shared" si="11"/>
        <v>0.39</v>
      </c>
      <c r="F65" s="16"/>
      <c r="G65" s="16"/>
      <c r="H65" s="16"/>
      <c r="I65" s="16"/>
      <c r="J65" s="101"/>
      <c r="K65" s="119"/>
    </row>
    <row r="66" spans="1:11" s="3" customFormat="1" ht="15" customHeight="1" x14ac:dyDescent="0.25">
      <c r="A66" s="46" t="s">
        <v>84</v>
      </c>
      <c r="B66" s="130"/>
      <c r="C66" s="7"/>
      <c r="D66" s="7"/>
      <c r="E66" s="8">
        <f>SUM(E67:E68)</f>
        <v>9.9719999999999995</v>
      </c>
      <c r="F66" s="7">
        <v>180</v>
      </c>
      <c r="G66" s="7">
        <v>3.8</v>
      </c>
      <c r="H66" s="7">
        <v>3.4</v>
      </c>
      <c r="I66" s="7">
        <v>41.1</v>
      </c>
      <c r="J66" s="99">
        <v>210.2</v>
      </c>
      <c r="K66" s="115" t="s">
        <v>192</v>
      </c>
    </row>
    <row r="67" spans="1:11" x14ac:dyDescent="0.25">
      <c r="A67" s="42" t="s">
        <v>45</v>
      </c>
      <c r="B67" s="4">
        <v>93</v>
      </c>
      <c r="C67" s="2">
        <v>64</v>
      </c>
      <c r="D67" s="2">
        <v>64</v>
      </c>
      <c r="E67" s="9">
        <f t="shared" ref="E67:E74" si="12">B67*C67/1000</f>
        <v>5.952</v>
      </c>
      <c r="F67" s="16"/>
      <c r="G67" s="16"/>
      <c r="H67" s="16"/>
      <c r="I67" s="16"/>
      <c r="J67" s="101"/>
      <c r="K67" s="119"/>
    </row>
    <row r="68" spans="1:11" x14ac:dyDescent="0.25">
      <c r="A68" s="42" t="s">
        <v>36</v>
      </c>
      <c r="B68" s="4">
        <v>1005</v>
      </c>
      <c r="C68" s="2">
        <v>4</v>
      </c>
      <c r="D68" s="2">
        <v>4</v>
      </c>
      <c r="E68" s="9">
        <f t="shared" si="12"/>
        <v>4.0199999999999996</v>
      </c>
      <c r="F68" s="16"/>
      <c r="G68" s="16"/>
      <c r="H68" s="16"/>
      <c r="I68" s="16"/>
      <c r="J68" s="101"/>
      <c r="K68" s="119"/>
    </row>
    <row r="69" spans="1:11" ht="15" customHeight="1" x14ac:dyDescent="0.25">
      <c r="A69" s="46" t="s">
        <v>127</v>
      </c>
      <c r="B69" s="4"/>
      <c r="C69" s="17">
        <v>200</v>
      </c>
      <c r="D69" s="17">
        <v>200</v>
      </c>
      <c r="E69" s="8">
        <f>SUM(E70:E71)</f>
        <v>11.09</v>
      </c>
      <c r="F69" s="7">
        <v>200</v>
      </c>
      <c r="G69" s="7">
        <v>0.2</v>
      </c>
      <c r="H69" s="7">
        <v>0</v>
      </c>
      <c r="I69" s="7">
        <v>22.2</v>
      </c>
      <c r="J69" s="99">
        <v>89.8</v>
      </c>
      <c r="K69" s="115" t="s">
        <v>188</v>
      </c>
    </row>
    <row r="70" spans="1:11" x14ac:dyDescent="0.25">
      <c r="A70" s="44" t="s">
        <v>16</v>
      </c>
      <c r="B70" s="4">
        <v>406</v>
      </c>
      <c r="C70" s="19">
        <v>25</v>
      </c>
      <c r="D70" s="19">
        <v>25</v>
      </c>
      <c r="E70" s="23">
        <f>B70*C70/1000</f>
        <v>10.15</v>
      </c>
      <c r="F70" s="21"/>
      <c r="G70" s="21"/>
      <c r="H70" s="21"/>
      <c r="I70" s="21"/>
      <c r="J70" s="103"/>
      <c r="K70" s="117"/>
    </row>
    <row r="71" spans="1:11" x14ac:dyDescent="0.25">
      <c r="A71" s="44" t="s">
        <v>14</v>
      </c>
      <c r="B71" s="4">
        <v>94</v>
      </c>
      <c r="C71" s="19">
        <v>10</v>
      </c>
      <c r="D71" s="19">
        <v>10</v>
      </c>
      <c r="E71" s="23">
        <f>B71*C71/1000</f>
        <v>0.94</v>
      </c>
      <c r="F71" s="21"/>
      <c r="G71" s="21"/>
      <c r="H71" s="21"/>
      <c r="I71" s="21"/>
      <c r="J71" s="103"/>
      <c r="K71" s="117"/>
    </row>
    <row r="72" spans="1:11" s="223" customFormat="1" ht="45" x14ac:dyDescent="0.25">
      <c r="A72" s="46" t="s">
        <v>313</v>
      </c>
      <c r="B72" s="4">
        <v>347</v>
      </c>
      <c r="C72" s="40"/>
      <c r="D72" s="40"/>
      <c r="E72" s="8">
        <f>B72*F72/1000</f>
        <v>32.965000000000003</v>
      </c>
      <c r="F72" s="7">
        <v>95</v>
      </c>
      <c r="G72" s="7"/>
      <c r="H72" s="7"/>
      <c r="I72" s="7"/>
      <c r="J72" s="99"/>
      <c r="K72" s="7"/>
    </row>
    <row r="73" spans="1:11" x14ac:dyDescent="0.25">
      <c r="A73" s="46" t="s">
        <v>23</v>
      </c>
      <c r="B73" s="4">
        <v>72</v>
      </c>
      <c r="C73" s="17">
        <v>40</v>
      </c>
      <c r="D73" s="17">
        <v>40</v>
      </c>
      <c r="E73" s="8">
        <f t="shared" si="12"/>
        <v>2.88</v>
      </c>
      <c r="F73" s="7">
        <v>40</v>
      </c>
      <c r="G73" s="7">
        <v>1.9</v>
      </c>
      <c r="H73" s="7">
        <v>0.4</v>
      </c>
      <c r="I73" s="7">
        <v>17.5</v>
      </c>
      <c r="J73" s="99">
        <v>81</v>
      </c>
      <c r="K73" s="115"/>
    </row>
    <row r="74" spans="1:11" ht="15.75" thickBot="1" x14ac:dyDescent="0.3">
      <c r="A74" s="46" t="s">
        <v>27</v>
      </c>
      <c r="B74" s="4">
        <v>72</v>
      </c>
      <c r="C74" s="17">
        <v>60</v>
      </c>
      <c r="D74" s="17">
        <v>60</v>
      </c>
      <c r="E74" s="8">
        <f t="shared" si="12"/>
        <v>4.32</v>
      </c>
      <c r="F74" s="7">
        <v>60</v>
      </c>
      <c r="G74" s="7">
        <v>3</v>
      </c>
      <c r="H74" s="7">
        <v>0.8</v>
      </c>
      <c r="I74" s="7">
        <v>24.3</v>
      </c>
      <c r="J74" s="99">
        <v>116.8</v>
      </c>
      <c r="K74" s="120"/>
    </row>
    <row r="75" spans="1:11" x14ac:dyDescent="0.25">
      <c r="G75" s="52"/>
      <c r="H75" s="52"/>
      <c r="I75" s="52"/>
      <c r="J75" s="52"/>
      <c r="K75" s="52"/>
    </row>
    <row r="78" spans="1:11" ht="18.600000000000001" customHeight="1" x14ac:dyDescent="0.25"/>
  </sheetData>
  <mergeCells count="10">
    <mergeCell ref="K2:K3"/>
    <mergeCell ref="K39:K40"/>
    <mergeCell ref="A39:A40"/>
    <mergeCell ref="B39:B40"/>
    <mergeCell ref="C39:F39"/>
    <mergeCell ref="G39:J39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workbookViewId="0">
      <selection activeCell="E6" sqref="E6"/>
    </sheetView>
  </sheetViews>
  <sheetFormatPr defaultColWidth="9.140625" defaultRowHeight="15" x14ac:dyDescent="0.25"/>
  <cols>
    <col min="1" max="1" width="32.7109375" style="1" customWidth="1"/>
    <col min="2" max="2" width="6.140625" style="1" customWidth="1"/>
    <col min="3" max="3" width="5.5703125" style="1" customWidth="1"/>
    <col min="4" max="4" width="5.140625" style="1" customWidth="1"/>
    <col min="5" max="6" width="7.28515625" style="1" customWidth="1"/>
    <col min="7" max="7" width="6.28515625" style="1" customWidth="1"/>
    <col min="8" max="8" width="5.7109375" style="1" customWidth="1"/>
    <col min="9" max="9" width="6" style="1" customWidth="1"/>
    <col min="10" max="10" width="6.85546875" style="1" customWidth="1"/>
    <col min="11" max="11" width="7.4257812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10" t="s">
        <v>175</v>
      </c>
    </row>
    <row r="3" spans="1:12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11"/>
    </row>
    <row r="4" spans="1:12" ht="18.75" x14ac:dyDescent="0.3">
      <c r="A4" s="38" t="s">
        <v>128</v>
      </c>
      <c r="B4" s="14"/>
      <c r="C4" s="15"/>
      <c r="D4" s="15"/>
      <c r="E4" s="15"/>
      <c r="F4" s="34"/>
      <c r="G4" s="15"/>
      <c r="H4" s="15"/>
      <c r="I4" s="15"/>
      <c r="J4" s="15"/>
      <c r="K4" s="139"/>
    </row>
    <row r="5" spans="1:12" ht="15.75" x14ac:dyDescent="0.25">
      <c r="A5" s="78" t="s">
        <v>24</v>
      </c>
      <c r="B5" s="79"/>
      <c r="C5" s="79"/>
      <c r="D5" s="79"/>
      <c r="E5" s="80">
        <f>E6+E21+E41+E63+E70+E74+E75+E76</f>
        <v>155.94543999999999</v>
      </c>
      <c r="F5" s="121">
        <f t="shared" ref="F5:J5" si="0">F6+F21+F41+F63+F70+F75+F76</f>
        <v>820</v>
      </c>
      <c r="G5" s="81">
        <f t="shared" si="0"/>
        <v>23.799999999999997</v>
      </c>
      <c r="H5" s="81">
        <f t="shared" si="0"/>
        <v>26.000000000000004</v>
      </c>
      <c r="I5" s="81">
        <f t="shared" si="0"/>
        <v>106.40000000000002</v>
      </c>
      <c r="J5" s="81">
        <f t="shared" si="0"/>
        <v>754.4</v>
      </c>
      <c r="K5" s="82"/>
    </row>
    <row r="6" spans="1:12" ht="31.15" customHeight="1" x14ac:dyDescent="0.25">
      <c r="A6" s="124" t="s">
        <v>93</v>
      </c>
      <c r="B6" s="130"/>
      <c r="C6" s="127"/>
      <c r="D6" s="127"/>
      <c r="E6" s="125">
        <f>SUM(E7:E20)</f>
        <v>7.3079999999999998</v>
      </c>
      <c r="F6" s="126">
        <v>60</v>
      </c>
      <c r="G6" s="127">
        <v>0.8</v>
      </c>
      <c r="H6" s="131">
        <v>2.7</v>
      </c>
      <c r="I6" s="127">
        <v>3.3</v>
      </c>
      <c r="J6" s="128">
        <v>40.700000000000003</v>
      </c>
      <c r="K6" s="134" t="s">
        <v>202</v>
      </c>
    </row>
    <row r="7" spans="1:12" ht="29.25" customHeight="1" x14ac:dyDescent="0.25">
      <c r="A7" s="62" t="s">
        <v>93</v>
      </c>
      <c r="B7" s="130">
        <v>116</v>
      </c>
      <c r="C7" s="136">
        <v>63</v>
      </c>
      <c r="D7" s="136">
        <v>60</v>
      </c>
      <c r="E7" s="137">
        <f>B7*C7/1000</f>
        <v>7.3079999999999998</v>
      </c>
      <c r="F7" s="11"/>
      <c r="G7" s="11"/>
      <c r="H7" s="11"/>
      <c r="I7" s="11"/>
      <c r="J7" s="100"/>
      <c r="K7" s="48"/>
      <c r="L7" s="29"/>
    </row>
    <row r="8" spans="1:12" ht="29.25" hidden="1" customHeight="1" x14ac:dyDescent="0.25">
      <c r="A8" s="42" t="s">
        <v>99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48"/>
    </row>
    <row r="9" spans="1:12" ht="29.25" hidden="1" customHeight="1" x14ac:dyDescent="0.25">
      <c r="A9" s="42" t="s">
        <v>11</v>
      </c>
      <c r="B9" s="4"/>
      <c r="C9" s="11"/>
      <c r="D9" s="11"/>
      <c r="E9" s="9">
        <f>B9*C9/1000</f>
        <v>0</v>
      </c>
      <c r="F9" s="11"/>
      <c r="G9" s="11"/>
      <c r="H9" s="11"/>
      <c r="I9" s="11"/>
      <c r="J9" s="100"/>
      <c r="K9" s="48"/>
    </row>
    <row r="10" spans="1:12" ht="29.25" hidden="1" customHeight="1" x14ac:dyDescent="0.25">
      <c r="A10" s="42" t="s">
        <v>62</v>
      </c>
      <c r="B10" s="4"/>
      <c r="C10" s="11"/>
      <c r="D10" s="11"/>
      <c r="E10" s="9"/>
      <c r="F10" s="11"/>
      <c r="G10" s="11"/>
      <c r="H10" s="11"/>
      <c r="I10" s="11"/>
      <c r="J10" s="100"/>
      <c r="K10" s="48"/>
    </row>
    <row r="11" spans="1:12" ht="29.25" hidden="1" customHeight="1" x14ac:dyDescent="0.25">
      <c r="A11" s="42" t="s">
        <v>10</v>
      </c>
      <c r="B11" s="4"/>
      <c r="C11" s="11"/>
      <c r="D11" s="11"/>
      <c r="E11" s="9">
        <f t="shared" ref="E11" si="1">B11*C11/1000</f>
        <v>0</v>
      </c>
      <c r="F11" s="11"/>
      <c r="G11" s="11"/>
      <c r="H11" s="11"/>
      <c r="I11" s="11"/>
      <c r="J11" s="100"/>
      <c r="K11" s="48"/>
    </row>
    <row r="12" spans="1:12" ht="29.25" hidden="1" customHeight="1" x14ac:dyDescent="0.25">
      <c r="A12" s="42" t="s">
        <v>61</v>
      </c>
      <c r="B12" s="4"/>
      <c r="C12" s="11"/>
      <c r="D12" s="11"/>
      <c r="E12" s="9"/>
      <c r="F12" s="11"/>
      <c r="G12" s="11"/>
      <c r="H12" s="11"/>
      <c r="I12" s="11"/>
      <c r="J12" s="100"/>
      <c r="K12" s="48"/>
    </row>
    <row r="13" spans="1:12" ht="29.25" hidden="1" customHeight="1" x14ac:dyDescent="0.25">
      <c r="A13" s="42" t="s">
        <v>29</v>
      </c>
      <c r="B13" s="4"/>
      <c r="C13" s="11"/>
      <c r="D13" s="11"/>
      <c r="E13" s="9">
        <f t="shared" ref="E13:E20" si="2">B13*C13/1000</f>
        <v>0</v>
      </c>
      <c r="F13" s="11"/>
      <c r="G13" s="11"/>
      <c r="H13" s="11"/>
      <c r="I13" s="11"/>
      <c r="J13" s="100"/>
      <c r="K13" s="48"/>
    </row>
    <row r="14" spans="1:12" ht="29.25" hidden="1" customHeight="1" x14ac:dyDescent="0.25">
      <c r="A14" s="42" t="s">
        <v>26</v>
      </c>
      <c r="B14" s="4"/>
      <c r="C14" s="11"/>
      <c r="D14" s="11"/>
      <c r="E14" s="9">
        <f t="shared" si="2"/>
        <v>0</v>
      </c>
      <c r="F14" s="11"/>
      <c r="G14" s="11"/>
      <c r="H14" s="11"/>
      <c r="I14" s="11"/>
      <c r="J14" s="100"/>
      <c r="K14" s="48"/>
    </row>
    <row r="15" spans="1:12" ht="29.25" hidden="1" customHeight="1" x14ac:dyDescent="0.25">
      <c r="A15" s="42" t="s">
        <v>116</v>
      </c>
      <c r="B15" s="4"/>
      <c r="C15" s="11"/>
      <c r="D15" s="11"/>
      <c r="E15" s="9">
        <f t="shared" si="2"/>
        <v>0</v>
      </c>
      <c r="F15" s="11"/>
      <c r="G15" s="11"/>
      <c r="H15" s="11"/>
      <c r="I15" s="11"/>
      <c r="J15" s="100"/>
      <c r="K15" s="48"/>
    </row>
    <row r="16" spans="1:12" ht="29.25" hidden="1" customHeight="1" x14ac:dyDescent="0.25">
      <c r="A16" s="42" t="s">
        <v>14</v>
      </c>
      <c r="B16" s="4"/>
      <c r="C16" s="11"/>
      <c r="D16" s="11"/>
      <c r="E16" s="9">
        <f t="shared" si="2"/>
        <v>0</v>
      </c>
      <c r="F16" s="11"/>
      <c r="G16" s="11"/>
      <c r="H16" s="11"/>
      <c r="I16" s="11"/>
      <c r="J16" s="100"/>
      <c r="K16" s="48"/>
    </row>
    <row r="17" spans="1:12" ht="29.25" hidden="1" customHeight="1" x14ac:dyDescent="0.25">
      <c r="A17" s="42" t="s">
        <v>117</v>
      </c>
      <c r="B17" s="4"/>
      <c r="C17" s="11"/>
      <c r="D17" s="11"/>
      <c r="E17" s="9">
        <f t="shared" si="2"/>
        <v>0</v>
      </c>
      <c r="F17" s="11"/>
      <c r="G17" s="11"/>
      <c r="H17" s="11"/>
      <c r="I17" s="11"/>
      <c r="J17" s="100"/>
      <c r="K17" s="48"/>
    </row>
    <row r="18" spans="1:12" ht="29.25" hidden="1" customHeight="1" x14ac:dyDescent="0.25">
      <c r="A18" s="42" t="s">
        <v>64</v>
      </c>
      <c r="B18" s="4"/>
      <c r="C18" s="11"/>
      <c r="D18" s="11"/>
      <c r="E18" s="9">
        <f t="shared" si="2"/>
        <v>0</v>
      </c>
      <c r="F18" s="11"/>
      <c r="G18" s="11"/>
      <c r="H18" s="11"/>
      <c r="I18" s="11"/>
      <c r="J18" s="100"/>
      <c r="K18" s="48"/>
    </row>
    <row r="19" spans="1:12" ht="29.25" hidden="1" customHeight="1" x14ac:dyDescent="0.25">
      <c r="A19" s="42" t="s">
        <v>32</v>
      </c>
      <c r="B19" s="4"/>
      <c r="C19" s="11"/>
      <c r="D19" s="11"/>
      <c r="E19" s="9">
        <f t="shared" si="2"/>
        <v>0</v>
      </c>
      <c r="F19" s="11"/>
      <c r="G19" s="11"/>
      <c r="H19" s="11"/>
      <c r="I19" s="11"/>
      <c r="J19" s="100"/>
      <c r="K19" s="48"/>
    </row>
    <row r="20" spans="1:12" ht="29.25" hidden="1" customHeight="1" x14ac:dyDescent="0.25">
      <c r="A20" s="42" t="s">
        <v>38</v>
      </c>
      <c r="B20" s="4"/>
      <c r="C20" s="11"/>
      <c r="D20" s="11"/>
      <c r="E20" s="9">
        <f t="shared" si="2"/>
        <v>0</v>
      </c>
      <c r="F20" s="11"/>
      <c r="G20" s="11"/>
      <c r="H20" s="11"/>
      <c r="I20" s="11"/>
      <c r="J20" s="100"/>
      <c r="K20" s="48"/>
    </row>
    <row r="21" spans="1:12" ht="29.25" customHeight="1" x14ac:dyDescent="0.25">
      <c r="A21" s="124" t="s">
        <v>129</v>
      </c>
      <c r="B21" s="130"/>
      <c r="C21" s="127"/>
      <c r="D21" s="127"/>
      <c r="E21" s="125">
        <f>SUM(E22:E40)</f>
        <v>26.447639999999996</v>
      </c>
      <c r="F21" s="126">
        <v>250</v>
      </c>
      <c r="G21" s="127">
        <v>4.9000000000000004</v>
      </c>
      <c r="H21" s="127">
        <v>5.9</v>
      </c>
      <c r="I21" s="127">
        <v>19.7</v>
      </c>
      <c r="J21" s="128">
        <v>151.5</v>
      </c>
      <c r="K21" s="134" t="s">
        <v>220</v>
      </c>
      <c r="L21" s="133"/>
    </row>
    <row r="22" spans="1:12" s="71" customFormat="1" x14ac:dyDescent="0.25">
      <c r="A22" s="42" t="s">
        <v>151</v>
      </c>
      <c r="B22" s="4">
        <v>784</v>
      </c>
      <c r="C22" s="65">
        <v>16</v>
      </c>
      <c r="D22" s="65">
        <v>16</v>
      </c>
      <c r="E22" s="9">
        <f t="shared" ref="E22:E40" si="3">B22*C22/1000</f>
        <v>12.544</v>
      </c>
      <c r="F22" s="69"/>
      <c r="G22" s="65"/>
      <c r="H22" s="65"/>
      <c r="I22" s="65"/>
      <c r="J22" s="107"/>
      <c r="K22" s="70"/>
    </row>
    <row r="23" spans="1:12" hidden="1" x14ac:dyDescent="0.25">
      <c r="A23" s="49" t="s">
        <v>60</v>
      </c>
      <c r="B23" s="4"/>
      <c r="C23" s="20"/>
      <c r="D23" s="20"/>
      <c r="E23" s="9">
        <f t="shared" si="3"/>
        <v>0</v>
      </c>
      <c r="F23" s="21"/>
      <c r="G23" s="21"/>
      <c r="H23" s="21"/>
      <c r="I23" s="21"/>
      <c r="J23" s="103"/>
      <c r="K23" s="50"/>
    </row>
    <row r="24" spans="1:12" hidden="1" x14ac:dyDescent="0.25">
      <c r="A24" s="49" t="s">
        <v>99</v>
      </c>
      <c r="B24" s="4"/>
      <c r="C24" s="20"/>
      <c r="D24" s="20"/>
      <c r="E24" s="9">
        <f t="shared" si="3"/>
        <v>0</v>
      </c>
      <c r="F24" s="21"/>
      <c r="G24" s="21"/>
      <c r="H24" s="21"/>
      <c r="I24" s="21"/>
      <c r="J24" s="103"/>
      <c r="K24" s="50"/>
    </row>
    <row r="25" spans="1:12" hidden="1" x14ac:dyDescent="0.25">
      <c r="A25" s="49" t="s">
        <v>125</v>
      </c>
      <c r="B25" s="4"/>
      <c r="C25" s="20"/>
      <c r="D25" s="20"/>
      <c r="E25" s="9">
        <f t="shared" si="3"/>
        <v>0</v>
      </c>
      <c r="F25" s="21"/>
      <c r="G25" s="21"/>
      <c r="H25" s="21"/>
      <c r="I25" s="21"/>
      <c r="J25" s="103"/>
      <c r="K25" s="50"/>
    </row>
    <row r="26" spans="1:12" x14ac:dyDescent="0.25">
      <c r="A26" s="49" t="s">
        <v>12</v>
      </c>
      <c r="B26" s="4">
        <v>30</v>
      </c>
      <c r="C26" s="20">
        <v>40</v>
      </c>
      <c r="D26" s="20">
        <v>30</v>
      </c>
      <c r="E26" s="9">
        <f t="shared" si="3"/>
        <v>1.2</v>
      </c>
      <c r="F26" s="21"/>
      <c r="G26" s="21"/>
      <c r="H26" s="21"/>
      <c r="I26" s="21"/>
      <c r="J26" s="103"/>
      <c r="K26" s="50"/>
    </row>
    <row r="27" spans="1:12" x14ac:dyDescent="0.25">
      <c r="A27" s="49" t="s">
        <v>99</v>
      </c>
      <c r="B27" s="4">
        <v>30</v>
      </c>
      <c r="C27" s="20">
        <v>25</v>
      </c>
      <c r="D27" s="20">
        <v>20</v>
      </c>
      <c r="E27" s="9">
        <f t="shared" si="3"/>
        <v>0.75</v>
      </c>
      <c r="F27" s="21"/>
      <c r="G27" s="21"/>
      <c r="H27" s="21"/>
      <c r="I27" s="21"/>
      <c r="J27" s="103"/>
      <c r="K27" s="50"/>
    </row>
    <row r="28" spans="1:12" ht="13.5" customHeight="1" x14ac:dyDescent="0.25">
      <c r="A28" s="43" t="s">
        <v>10</v>
      </c>
      <c r="B28" s="4">
        <v>34</v>
      </c>
      <c r="C28" s="11">
        <v>62</v>
      </c>
      <c r="D28" s="11">
        <v>40</v>
      </c>
      <c r="E28" s="9">
        <f t="shared" si="3"/>
        <v>2.1080000000000001</v>
      </c>
      <c r="F28" s="5"/>
      <c r="G28" s="5"/>
      <c r="H28" s="5"/>
      <c r="I28" s="5"/>
      <c r="J28" s="64"/>
      <c r="K28" s="58"/>
    </row>
    <row r="29" spans="1:12" ht="30" hidden="1" x14ac:dyDescent="0.25">
      <c r="A29" s="43" t="s">
        <v>118</v>
      </c>
      <c r="B29" s="4"/>
      <c r="C29" s="11"/>
      <c r="D29" s="11"/>
      <c r="E29" s="9">
        <f t="shared" si="3"/>
        <v>0</v>
      </c>
      <c r="F29" s="5"/>
      <c r="G29" s="5"/>
      <c r="H29" s="5"/>
      <c r="I29" s="5"/>
      <c r="J29" s="64"/>
      <c r="K29" s="58"/>
    </row>
    <row r="30" spans="1:12" x14ac:dyDescent="0.25">
      <c r="A30" s="42" t="s">
        <v>29</v>
      </c>
      <c r="B30" s="4">
        <v>41</v>
      </c>
      <c r="C30" s="11">
        <v>10</v>
      </c>
      <c r="D30" s="11">
        <v>8</v>
      </c>
      <c r="E30" s="9">
        <f t="shared" si="3"/>
        <v>0.41</v>
      </c>
      <c r="F30" s="5"/>
      <c r="G30" s="5"/>
      <c r="H30" s="5"/>
      <c r="I30" s="5"/>
      <c r="J30" s="64"/>
      <c r="K30" s="58"/>
    </row>
    <row r="31" spans="1:12" ht="14.25" customHeight="1" x14ac:dyDescent="0.25">
      <c r="A31" s="42" t="s">
        <v>75</v>
      </c>
      <c r="B31" s="4">
        <v>214</v>
      </c>
      <c r="C31" s="11">
        <v>1.3</v>
      </c>
      <c r="D31" s="11">
        <v>1</v>
      </c>
      <c r="E31" s="9">
        <f t="shared" si="3"/>
        <v>0.2782</v>
      </c>
      <c r="F31" s="5"/>
      <c r="G31" s="5"/>
      <c r="H31" s="5"/>
      <c r="I31" s="5"/>
      <c r="J31" s="64"/>
      <c r="K31" s="58"/>
      <c r="L31" s="29"/>
    </row>
    <row r="32" spans="1:12" hidden="1" x14ac:dyDescent="0.25">
      <c r="A32" s="42" t="s">
        <v>25</v>
      </c>
      <c r="B32" s="4"/>
      <c r="C32" s="11"/>
      <c r="D32" s="11"/>
      <c r="E32" s="9">
        <f t="shared" si="3"/>
        <v>0</v>
      </c>
      <c r="F32" s="5"/>
      <c r="G32" s="5"/>
      <c r="H32" s="5"/>
      <c r="I32" s="5"/>
      <c r="J32" s="64"/>
      <c r="K32" s="58"/>
      <c r="L32" s="29"/>
    </row>
    <row r="33" spans="1:12" ht="13.5" customHeight="1" x14ac:dyDescent="0.25">
      <c r="A33" s="42" t="s">
        <v>11</v>
      </c>
      <c r="B33" s="4">
        <v>34</v>
      </c>
      <c r="C33" s="11">
        <v>19</v>
      </c>
      <c r="D33" s="11">
        <v>14</v>
      </c>
      <c r="E33" s="9">
        <f t="shared" si="3"/>
        <v>0.64600000000000002</v>
      </c>
      <c r="F33" s="5"/>
      <c r="G33" s="5"/>
      <c r="H33" s="5"/>
      <c r="I33" s="5"/>
      <c r="J33" s="64"/>
      <c r="K33" s="58"/>
      <c r="L33" s="29"/>
    </row>
    <row r="34" spans="1:12" hidden="1" x14ac:dyDescent="0.25">
      <c r="A34" s="42" t="s">
        <v>18</v>
      </c>
      <c r="B34" s="4"/>
      <c r="C34" s="11"/>
      <c r="D34" s="11"/>
      <c r="E34" s="9">
        <f t="shared" si="3"/>
        <v>0</v>
      </c>
      <c r="F34" s="5"/>
      <c r="G34" s="5"/>
      <c r="H34" s="5"/>
      <c r="I34" s="5"/>
      <c r="J34" s="64"/>
      <c r="K34" s="58"/>
      <c r="L34" s="29"/>
    </row>
    <row r="35" spans="1:12" x14ac:dyDescent="0.25">
      <c r="A35" s="42" t="s">
        <v>36</v>
      </c>
      <c r="B35" s="4">
        <v>1005</v>
      </c>
      <c r="C35" s="11">
        <v>5</v>
      </c>
      <c r="D35" s="11">
        <v>5</v>
      </c>
      <c r="E35" s="9">
        <f t="shared" si="3"/>
        <v>5.0250000000000004</v>
      </c>
      <c r="F35" s="5"/>
      <c r="G35" s="5"/>
      <c r="H35" s="5"/>
      <c r="I35" s="5"/>
      <c r="J35" s="64"/>
      <c r="K35" s="58"/>
      <c r="L35" s="29"/>
    </row>
    <row r="36" spans="1:12" ht="13.5" customHeight="1" x14ac:dyDescent="0.25">
      <c r="A36" s="42" t="s">
        <v>101</v>
      </c>
      <c r="B36" s="4">
        <v>195</v>
      </c>
      <c r="C36" s="11">
        <v>8</v>
      </c>
      <c r="D36" s="11">
        <v>8</v>
      </c>
      <c r="E36" s="9">
        <f t="shared" si="3"/>
        <v>1.56</v>
      </c>
      <c r="F36" s="5"/>
      <c r="G36" s="5"/>
      <c r="H36" s="5"/>
      <c r="I36" s="5"/>
      <c r="J36" s="64"/>
      <c r="K36" s="58"/>
      <c r="L36" s="29"/>
    </row>
    <row r="37" spans="1:12" hidden="1" x14ac:dyDescent="0.25">
      <c r="A37" s="42" t="s">
        <v>13</v>
      </c>
      <c r="B37" s="4"/>
      <c r="C37" s="11"/>
      <c r="D37" s="11"/>
      <c r="E37" s="9">
        <f t="shared" si="3"/>
        <v>0</v>
      </c>
      <c r="F37" s="5"/>
      <c r="G37" s="5"/>
      <c r="H37" s="5"/>
      <c r="I37" s="5"/>
      <c r="J37" s="64"/>
      <c r="K37" s="58"/>
      <c r="L37" s="29"/>
    </row>
    <row r="38" spans="1:12" x14ac:dyDescent="0.25">
      <c r="A38" s="42" t="s">
        <v>14</v>
      </c>
      <c r="B38" s="4">
        <v>94</v>
      </c>
      <c r="C38" s="11">
        <v>3</v>
      </c>
      <c r="D38" s="11">
        <v>3</v>
      </c>
      <c r="E38" s="9">
        <f t="shared" si="3"/>
        <v>0.28199999999999997</v>
      </c>
      <c r="F38" s="5"/>
      <c r="G38" s="5"/>
      <c r="H38" s="5"/>
      <c r="I38" s="5"/>
      <c r="J38" s="64"/>
      <c r="K38" s="58"/>
      <c r="L38" s="29"/>
    </row>
    <row r="39" spans="1:12" x14ac:dyDescent="0.25">
      <c r="A39" s="42" t="s">
        <v>130</v>
      </c>
      <c r="B39" s="4">
        <v>1118</v>
      </c>
      <c r="C39" s="11">
        <v>0.08</v>
      </c>
      <c r="D39" s="11">
        <v>0.08</v>
      </c>
      <c r="E39" s="9">
        <f t="shared" si="3"/>
        <v>8.9439999999999992E-2</v>
      </c>
      <c r="F39" s="5"/>
      <c r="G39" s="5"/>
      <c r="H39" s="5"/>
      <c r="I39" s="5"/>
      <c r="J39" s="64"/>
      <c r="K39" s="58"/>
      <c r="L39" s="29"/>
    </row>
    <row r="40" spans="1:12" x14ac:dyDescent="0.25">
      <c r="A40" s="42" t="s">
        <v>13</v>
      </c>
      <c r="B40" s="4">
        <v>311</v>
      </c>
      <c r="C40" s="11">
        <v>5</v>
      </c>
      <c r="D40" s="11">
        <v>5</v>
      </c>
      <c r="E40" s="9">
        <f t="shared" si="3"/>
        <v>1.5549999999999999</v>
      </c>
      <c r="F40" s="5"/>
      <c r="G40" s="5"/>
      <c r="H40" s="5"/>
      <c r="I40" s="5"/>
      <c r="J40" s="64"/>
      <c r="K40" s="58"/>
    </row>
    <row r="41" spans="1:12" ht="30" x14ac:dyDescent="0.25">
      <c r="A41" s="124" t="s">
        <v>132</v>
      </c>
      <c r="B41" s="130"/>
      <c r="C41" s="132"/>
      <c r="D41" s="132"/>
      <c r="E41" s="125">
        <f>SUM(E42:E59)</f>
        <v>55.161000000000001</v>
      </c>
      <c r="F41" s="127">
        <v>100</v>
      </c>
      <c r="G41" s="127">
        <v>12.5</v>
      </c>
      <c r="H41" s="127">
        <v>10.9</v>
      </c>
      <c r="I41" s="127">
        <v>5.6</v>
      </c>
      <c r="J41" s="128">
        <v>170.5</v>
      </c>
      <c r="K41" s="47" t="s">
        <v>221</v>
      </c>
    </row>
    <row r="42" spans="1:12" s="68" customFormat="1" hidden="1" x14ac:dyDescent="0.25">
      <c r="A42" s="72" t="s">
        <v>60</v>
      </c>
      <c r="B42" s="4"/>
      <c r="C42" s="73"/>
      <c r="D42" s="73"/>
      <c r="E42" s="9">
        <f t="shared" ref="E42:E44" si="4">B42*C42/1000</f>
        <v>0</v>
      </c>
      <c r="F42" s="66"/>
      <c r="G42" s="66"/>
      <c r="H42" s="66"/>
      <c r="I42" s="66"/>
      <c r="J42" s="108"/>
      <c r="K42" s="67"/>
    </row>
    <row r="43" spans="1:12" s="68" customFormat="1" hidden="1" x14ac:dyDescent="0.25">
      <c r="A43" s="72" t="s">
        <v>104</v>
      </c>
      <c r="B43" s="4"/>
      <c r="C43" s="73"/>
      <c r="D43" s="73"/>
      <c r="E43" s="9">
        <f t="shared" si="4"/>
        <v>0</v>
      </c>
      <c r="F43" s="66"/>
      <c r="G43" s="66"/>
      <c r="H43" s="66"/>
      <c r="I43" s="66"/>
      <c r="J43" s="108"/>
      <c r="K43" s="67"/>
    </row>
    <row r="44" spans="1:12" x14ac:dyDescent="0.25">
      <c r="A44" s="42" t="s">
        <v>169</v>
      </c>
      <c r="B44" s="4">
        <v>784</v>
      </c>
      <c r="C44" s="2">
        <v>63</v>
      </c>
      <c r="D44" s="2">
        <v>63</v>
      </c>
      <c r="E44" s="9">
        <f t="shared" si="4"/>
        <v>49.392000000000003</v>
      </c>
      <c r="F44" s="16"/>
      <c r="G44" s="16"/>
      <c r="H44" s="16"/>
      <c r="I44" s="16"/>
      <c r="J44" s="101"/>
      <c r="K44" s="51"/>
    </row>
    <row r="45" spans="1:12" x14ac:dyDescent="0.25">
      <c r="A45" s="56" t="s">
        <v>52</v>
      </c>
      <c r="B45" s="4"/>
      <c r="C45" s="16"/>
      <c r="D45" s="16">
        <v>40</v>
      </c>
      <c r="E45" s="9"/>
      <c r="F45" s="16"/>
      <c r="G45" s="16"/>
      <c r="H45" s="16"/>
      <c r="I45" s="16"/>
      <c r="J45" s="101"/>
      <c r="K45" s="51"/>
    </row>
    <row r="46" spans="1:12" x14ac:dyDescent="0.25">
      <c r="A46" s="56" t="s">
        <v>58</v>
      </c>
      <c r="B46" s="4"/>
      <c r="C46" s="16"/>
      <c r="D46" s="16">
        <v>60</v>
      </c>
      <c r="E46" s="9"/>
      <c r="F46" s="16"/>
      <c r="G46" s="16"/>
      <c r="H46" s="16"/>
      <c r="I46" s="16"/>
      <c r="J46" s="101"/>
      <c r="K46" s="51"/>
    </row>
    <row r="47" spans="1:12" hidden="1" x14ac:dyDescent="0.25">
      <c r="A47" s="43" t="s">
        <v>38</v>
      </c>
      <c r="B47" s="4"/>
      <c r="C47" s="2"/>
      <c r="D47" s="2"/>
      <c r="E47" s="9">
        <f t="shared" ref="E47:E62" si="5">B47*C47/1000</f>
        <v>0</v>
      </c>
      <c r="F47" s="16"/>
      <c r="G47" s="16"/>
      <c r="H47" s="16"/>
      <c r="I47" s="16"/>
      <c r="J47" s="101"/>
      <c r="K47" s="51"/>
    </row>
    <row r="48" spans="1:12" hidden="1" x14ac:dyDescent="0.25">
      <c r="A48" s="42" t="s">
        <v>120</v>
      </c>
      <c r="B48" s="4"/>
      <c r="C48" s="2"/>
      <c r="D48" s="2"/>
      <c r="E48" s="9">
        <f t="shared" si="5"/>
        <v>0</v>
      </c>
      <c r="F48" s="16"/>
      <c r="G48" s="16"/>
      <c r="H48" s="16"/>
      <c r="I48" s="16"/>
      <c r="J48" s="101"/>
      <c r="K48" s="51"/>
    </row>
    <row r="49" spans="1:11" hidden="1" x14ac:dyDescent="0.25">
      <c r="A49" s="42" t="s">
        <v>11</v>
      </c>
      <c r="B49" s="4"/>
      <c r="C49" s="2"/>
      <c r="D49" s="2"/>
      <c r="E49" s="9">
        <f t="shared" si="5"/>
        <v>0</v>
      </c>
      <c r="F49" s="16"/>
      <c r="G49" s="16"/>
      <c r="H49" s="16"/>
      <c r="I49" s="16"/>
      <c r="J49" s="101"/>
      <c r="K49" s="51"/>
    </row>
    <row r="50" spans="1:11" x14ac:dyDescent="0.25">
      <c r="A50" s="42" t="s">
        <v>29</v>
      </c>
      <c r="B50" s="4">
        <v>41</v>
      </c>
      <c r="C50" s="2">
        <v>18</v>
      </c>
      <c r="D50" s="2">
        <v>15</v>
      </c>
      <c r="E50" s="9">
        <f t="shared" si="5"/>
        <v>0.73799999999999999</v>
      </c>
      <c r="F50" s="16"/>
      <c r="G50" s="16"/>
      <c r="H50" s="16"/>
      <c r="I50" s="16"/>
      <c r="J50" s="101"/>
      <c r="K50" s="51"/>
    </row>
    <row r="51" spans="1:11" x14ac:dyDescent="0.25">
      <c r="A51" s="42" t="s">
        <v>28</v>
      </c>
      <c r="B51" s="4">
        <v>54</v>
      </c>
      <c r="C51" s="2">
        <v>6</v>
      </c>
      <c r="D51" s="2">
        <v>6</v>
      </c>
      <c r="E51" s="9">
        <f t="shared" si="5"/>
        <v>0.32400000000000001</v>
      </c>
      <c r="F51" s="16"/>
      <c r="G51" s="16"/>
      <c r="H51" s="16"/>
      <c r="I51" s="16"/>
      <c r="J51" s="101"/>
      <c r="K51" s="51"/>
    </row>
    <row r="52" spans="1:11" x14ac:dyDescent="0.25">
      <c r="A52" s="42" t="s">
        <v>13</v>
      </c>
      <c r="B52" s="4">
        <v>311</v>
      </c>
      <c r="C52" s="2">
        <v>12</v>
      </c>
      <c r="D52" s="2">
        <v>12</v>
      </c>
      <c r="E52" s="9">
        <f t="shared" si="5"/>
        <v>3.7320000000000002</v>
      </c>
      <c r="F52" s="16"/>
      <c r="G52" s="16"/>
      <c r="H52" s="16"/>
      <c r="I52" s="16"/>
      <c r="J52" s="101"/>
      <c r="K52" s="51"/>
    </row>
    <row r="53" spans="1:11" x14ac:dyDescent="0.25">
      <c r="A53" s="56" t="s">
        <v>133</v>
      </c>
      <c r="B53" s="4"/>
      <c r="C53" s="16">
        <v>48</v>
      </c>
      <c r="D53" s="16">
        <v>48</v>
      </c>
      <c r="E53" s="9"/>
      <c r="F53" s="16"/>
      <c r="G53" s="16"/>
      <c r="H53" s="16"/>
      <c r="I53" s="16"/>
      <c r="J53" s="101"/>
      <c r="K53" s="51"/>
    </row>
    <row r="54" spans="1:11" hidden="1" x14ac:dyDescent="0.25">
      <c r="A54" s="42" t="s">
        <v>10</v>
      </c>
      <c r="B54" s="4"/>
      <c r="C54" s="2"/>
      <c r="D54" s="2"/>
      <c r="E54" s="9">
        <f t="shared" si="5"/>
        <v>0</v>
      </c>
      <c r="F54" s="16"/>
      <c r="G54" s="16"/>
      <c r="H54" s="16"/>
      <c r="I54" s="16"/>
      <c r="J54" s="101"/>
      <c r="K54" s="51"/>
    </row>
    <row r="55" spans="1:11" hidden="1" x14ac:dyDescent="0.25">
      <c r="A55" s="42" t="s">
        <v>54</v>
      </c>
      <c r="B55" s="55"/>
      <c r="C55" s="11"/>
      <c r="D55" s="11"/>
      <c r="E55" s="9">
        <f t="shared" si="5"/>
        <v>0</v>
      </c>
      <c r="F55" s="16"/>
      <c r="G55" s="16"/>
      <c r="H55" s="16"/>
      <c r="I55" s="16"/>
      <c r="J55" s="101"/>
      <c r="K55" s="51"/>
    </row>
    <row r="56" spans="1:11" hidden="1" x14ac:dyDescent="0.25">
      <c r="A56" s="42" t="s">
        <v>36</v>
      </c>
      <c r="B56" s="4"/>
      <c r="C56" s="2"/>
      <c r="D56" s="2"/>
      <c r="E56" s="9">
        <f t="shared" si="5"/>
        <v>0</v>
      </c>
      <c r="F56" s="16"/>
      <c r="G56" s="16"/>
      <c r="H56" s="16"/>
      <c r="I56" s="16"/>
      <c r="J56" s="101"/>
      <c r="K56" s="51"/>
    </row>
    <row r="57" spans="1:11" hidden="1" x14ac:dyDescent="0.25">
      <c r="A57" s="42" t="s">
        <v>90</v>
      </c>
      <c r="B57" s="4"/>
      <c r="C57" s="2"/>
      <c r="D57" s="2"/>
      <c r="E57" s="9">
        <f t="shared" si="5"/>
        <v>0</v>
      </c>
      <c r="F57" s="16"/>
      <c r="G57" s="16"/>
      <c r="H57" s="16"/>
      <c r="I57" s="16"/>
      <c r="J57" s="101"/>
      <c r="K57" s="51"/>
    </row>
    <row r="58" spans="1:11" hidden="1" x14ac:dyDescent="0.25">
      <c r="A58" s="42" t="s">
        <v>121</v>
      </c>
      <c r="B58" s="4"/>
      <c r="C58" s="2"/>
      <c r="D58" s="2"/>
      <c r="E58" s="9">
        <f t="shared" si="5"/>
        <v>0</v>
      </c>
      <c r="F58" s="16"/>
      <c r="G58" s="16"/>
      <c r="H58" s="16"/>
      <c r="I58" s="16"/>
      <c r="J58" s="101"/>
      <c r="K58" s="51"/>
    </row>
    <row r="59" spans="1:11" x14ac:dyDescent="0.25">
      <c r="A59" s="43" t="s">
        <v>38</v>
      </c>
      <c r="B59" s="4">
        <v>195</v>
      </c>
      <c r="C59" s="2">
        <v>5</v>
      </c>
      <c r="D59" s="2">
        <v>5</v>
      </c>
      <c r="E59" s="9">
        <f t="shared" si="5"/>
        <v>0.97499999999999998</v>
      </c>
      <c r="F59" s="16"/>
      <c r="G59" s="16"/>
      <c r="H59" s="16"/>
      <c r="I59" s="16"/>
      <c r="J59" s="101"/>
      <c r="K59" s="51"/>
    </row>
    <row r="60" spans="1:11" hidden="1" x14ac:dyDescent="0.25">
      <c r="A60" s="60" t="s">
        <v>19</v>
      </c>
      <c r="B60" s="4"/>
      <c r="C60" s="2"/>
      <c r="D60" s="2"/>
      <c r="E60" s="9">
        <f t="shared" si="5"/>
        <v>0</v>
      </c>
      <c r="F60" s="16"/>
      <c r="G60" s="16"/>
      <c r="H60" s="16"/>
      <c r="I60" s="16"/>
      <c r="J60" s="101"/>
      <c r="K60" s="51"/>
    </row>
    <row r="61" spans="1:11" hidden="1" x14ac:dyDescent="0.25">
      <c r="A61" s="60" t="s">
        <v>29</v>
      </c>
      <c r="B61" s="4"/>
      <c r="C61" s="2"/>
      <c r="D61" s="2"/>
      <c r="E61" s="9">
        <f t="shared" si="5"/>
        <v>0</v>
      </c>
      <c r="F61" s="16"/>
      <c r="G61" s="16"/>
      <c r="H61" s="16"/>
      <c r="I61" s="16"/>
      <c r="J61" s="101"/>
      <c r="K61" s="51"/>
    </row>
    <row r="62" spans="1:11" hidden="1" x14ac:dyDescent="0.25">
      <c r="A62" s="60" t="s">
        <v>11</v>
      </c>
      <c r="B62" s="4"/>
      <c r="C62" s="2"/>
      <c r="D62" s="2"/>
      <c r="E62" s="9">
        <f t="shared" si="5"/>
        <v>0</v>
      </c>
      <c r="F62" s="16"/>
      <c r="G62" s="16"/>
      <c r="H62" s="16"/>
      <c r="I62" s="16"/>
      <c r="J62" s="101"/>
      <c r="K62" s="51"/>
    </row>
    <row r="63" spans="1:11" s="3" customFormat="1" ht="45" x14ac:dyDescent="0.25">
      <c r="A63" s="124" t="s">
        <v>131</v>
      </c>
      <c r="B63" s="130"/>
      <c r="C63" s="127"/>
      <c r="D63" s="127"/>
      <c r="E63" s="125">
        <f>SUM(E64:E69)</f>
        <v>22.725000000000001</v>
      </c>
      <c r="F63" s="127">
        <v>150</v>
      </c>
      <c r="G63" s="127">
        <v>2.7</v>
      </c>
      <c r="H63" s="127">
        <v>5.8</v>
      </c>
      <c r="I63" s="127">
        <v>31.6</v>
      </c>
      <c r="J63" s="128">
        <v>189.4</v>
      </c>
      <c r="K63" s="134" t="s">
        <v>222</v>
      </c>
    </row>
    <row r="64" spans="1:11" x14ac:dyDescent="0.25">
      <c r="A64" s="42" t="s">
        <v>40</v>
      </c>
      <c r="B64" s="4">
        <v>165</v>
      </c>
      <c r="C64" s="2">
        <v>39</v>
      </c>
      <c r="D64" s="2">
        <v>39</v>
      </c>
      <c r="E64" s="9">
        <f t="shared" ref="E64:E69" si="6">B64*C64/1000</f>
        <v>6.4349999999999996</v>
      </c>
      <c r="F64" s="16"/>
      <c r="G64" s="16"/>
      <c r="H64" s="16"/>
      <c r="I64" s="16"/>
      <c r="J64" s="101"/>
      <c r="K64" s="51"/>
    </row>
    <row r="65" spans="1:12" hidden="1" x14ac:dyDescent="0.25">
      <c r="A65" s="42" t="s">
        <v>104</v>
      </c>
      <c r="B65" s="4"/>
      <c r="C65" s="2"/>
      <c r="D65" s="2"/>
      <c r="E65" s="9">
        <f t="shared" si="6"/>
        <v>0</v>
      </c>
      <c r="F65" s="16"/>
      <c r="G65" s="16"/>
      <c r="H65" s="16"/>
      <c r="I65" s="16"/>
      <c r="J65" s="101"/>
      <c r="K65" s="51"/>
    </row>
    <row r="66" spans="1:12" hidden="1" x14ac:dyDescent="0.25">
      <c r="A66" s="42" t="s">
        <v>19</v>
      </c>
      <c r="B66" s="4"/>
      <c r="C66" s="2"/>
      <c r="D66" s="2"/>
      <c r="E66" s="9">
        <f t="shared" si="6"/>
        <v>0</v>
      </c>
      <c r="F66" s="16"/>
      <c r="G66" s="16"/>
      <c r="H66" s="16"/>
      <c r="I66" s="16"/>
      <c r="J66" s="101"/>
      <c r="K66" s="51"/>
    </row>
    <row r="67" spans="1:12" s="22" customFormat="1" x14ac:dyDescent="0.25">
      <c r="A67" s="49" t="s">
        <v>134</v>
      </c>
      <c r="B67" s="4">
        <v>177</v>
      </c>
      <c r="C67" s="20">
        <v>42</v>
      </c>
      <c r="D67" s="20">
        <v>25</v>
      </c>
      <c r="E67" s="9">
        <f t="shared" si="6"/>
        <v>7.4340000000000002</v>
      </c>
      <c r="F67" s="21"/>
      <c r="G67" s="21"/>
      <c r="H67" s="21"/>
      <c r="I67" s="21"/>
      <c r="J67" s="103"/>
      <c r="K67" s="50"/>
    </row>
    <row r="68" spans="1:12" s="22" customFormat="1" x14ac:dyDescent="0.25">
      <c r="A68" s="49" t="s">
        <v>11</v>
      </c>
      <c r="B68" s="4">
        <v>34</v>
      </c>
      <c r="C68" s="20">
        <v>24</v>
      </c>
      <c r="D68" s="20">
        <v>18</v>
      </c>
      <c r="E68" s="9">
        <f t="shared" si="6"/>
        <v>0.81599999999999995</v>
      </c>
      <c r="F68" s="21"/>
      <c r="G68" s="21"/>
      <c r="H68" s="21"/>
      <c r="I68" s="21"/>
      <c r="J68" s="103"/>
      <c r="K68" s="50"/>
    </row>
    <row r="69" spans="1:12" s="22" customFormat="1" x14ac:dyDescent="0.25">
      <c r="A69" s="49" t="s">
        <v>36</v>
      </c>
      <c r="B69" s="4">
        <v>1005</v>
      </c>
      <c r="C69" s="20">
        <v>8</v>
      </c>
      <c r="D69" s="20">
        <v>8</v>
      </c>
      <c r="E69" s="9">
        <f t="shared" si="6"/>
        <v>8.0399999999999991</v>
      </c>
      <c r="F69" s="21"/>
      <c r="G69" s="21"/>
      <c r="H69" s="21"/>
      <c r="I69" s="21"/>
      <c r="J69" s="103"/>
      <c r="K69" s="50"/>
    </row>
    <row r="70" spans="1:12" ht="46.9" customHeight="1" x14ac:dyDescent="0.25">
      <c r="A70" s="124" t="s">
        <v>270</v>
      </c>
      <c r="B70" s="130"/>
      <c r="C70" s="132"/>
      <c r="D70" s="132"/>
      <c r="E70" s="125">
        <f>SUM(E71:E72)</f>
        <v>7.0188000000000006</v>
      </c>
      <c r="F70" s="127">
        <v>200</v>
      </c>
      <c r="G70" s="127">
        <v>0.2</v>
      </c>
      <c r="H70" s="127">
        <v>0</v>
      </c>
      <c r="I70" s="127">
        <v>20.6</v>
      </c>
      <c r="J70" s="128">
        <v>83.2</v>
      </c>
      <c r="K70" s="134" t="s">
        <v>223</v>
      </c>
    </row>
    <row r="71" spans="1:12" x14ac:dyDescent="0.25">
      <c r="A71" s="49" t="s">
        <v>106</v>
      </c>
      <c r="B71" s="4">
        <v>123</v>
      </c>
      <c r="C71" s="19">
        <v>45.6</v>
      </c>
      <c r="D71" s="19">
        <v>45</v>
      </c>
      <c r="E71" s="23">
        <f>B71*C71/1000</f>
        <v>5.6088000000000005</v>
      </c>
      <c r="F71" s="21"/>
      <c r="G71" s="21"/>
      <c r="H71" s="21"/>
      <c r="I71" s="21"/>
      <c r="J71" s="103"/>
      <c r="K71" s="50"/>
      <c r="L71" s="29"/>
    </row>
    <row r="72" spans="1:12" ht="13.5" customHeight="1" x14ac:dyDescent="0.25">
      <c r="A72" s="44" t="s">
        <v>14</v>
      </c>
      <c r="B72" s="4">
        <v>94</v>
      </c>
      <c r="C72" s="19">
        <v>15</v>
      </c>
      <c r="D72" s="19">
        <v>15</v>
      </c>
      <c r="E72" s="23">
        <f>B72*C72/1000</f>
        <v>1.41</v>
      </c>
      <c r="F72" s="21"/>
      <c r="G72" s="21"/>
      <c r="H72" s="21"/>
      <c r="I72" s="21"/>
      <c r="J72" s="103"/>
      <c r="K72" s="50"/>
    </row>
    <row r="73" spans="1:12" hidden="1" x14ac:dyDescent="0.25">
      <c r="A73" s="44" t="s">
        <v>72</v>
      </c>
      <c r="B73" s="4"/>
      <c r="C73" s="19"/>
      <c r="D73" s="19"/>
      <c r="E73" s="39">
        <f>B73*C73/1000</f>
        <v>0</v>
      </c>
      <c r="F73" s="21"/>
      <c r="G73" s="21"/>
      <c r="H73" s="21"/>
      <c r="I73" s="21"/>
      <c r="J73" s="103"/>
      <c r="K73" s="50"/>
    </row>
    <row r="74" spans="1:12" s="223" customFormat="1" ht="30.75" thickBot="1" x14ac:dyDescent="0.3">
      <c r="A74" s="90" t="s">
        <v>313</v>
      </c>
      <c r="B74" s="91">
        <v>347</v>
      </c>
      <c r="C74" s="181"/>
      <c r="D74" s="181"/>
      <c r="E74" s="93">
        <f>B74*F74/1000</f>
        <v>32.965000000000003</v>
      </c>
      <c r="F74" s="94">
        <v>95</v>
      </c>
      <c r="G74" s="94"/>
      <c r="H74" s="94"/>
      <c r="I74" s="94"/>
      <c r="J74" s="109"/>
      <c r="K74" s="95"/>
    </row>
    <row r="75" spans="1:12" x14ac:dyDescent="0.25">
      <c r="A75" s="46" t="s">
        <v>23</v>
      </c>
      <c r="B75" s="4">
        <v>72</v>
      </c>
      <c r="C75" s="17">
        <v>20</v>
      </c>
      <c r="D75" s="17">
        <v>20</v>
      </c>
      <c r="E75" s="8">
        <f t="shared" ref="E75:E76" si="7">B75*C75/1000</f>
        <v>1.44</v>
      </c>
      <c r="F75" s="7">
        <v>20</v>
      </c>
      <c r="G75" s="7">
        <v>0.7</v>
      </c>
      <c r="H75" s="7">
        <v>0.1</v>
      </c>
      <c r="I75" s="7">
        <v>9.4</v>
      </c>
      <c r="J75" s="99">
        <v>41.3</v>
      </c>
      <c r="K75" s="47"/>
    </row>
    <row r="76" spans="1:12" ht="15.75" thickBot="1" x14ac:dyDescent="0.3">
      <c r="A76" s="90" t="s">
        <v>27</v>
      </c>
      <c r="B76" s="91">
        <v>72</v>
      </c>
      <c r="C76" s="92">
        <v>40</v>
      </c>
      <c r="D76" s="92">
        <v>40</v>
      </c>
      <c r="E76" s="93">
        <f t="shared" si="7"/>
        <v>2.88</v>
      </c>
      <c r="F76" s="94">
        <v>40</v>
      </c>
      <c r="G76" s="94">
        <v>2</v>
      </c>
      <c r="H76" s="94">
        <v>0.6</v>
      </c>
      <c r="I76" s="94">
        <v>16.2</v>
      </c>
      <c r="J76" s="109">
        <v>77.8</v>
      </c>
      <c r="K76" s="95"/>
    </row>
    <row r="77" spans="1:12" ht="24.6" customHeight="1" thickBot="1" x14ac:dyDescent="0.3"/>
    <row r="78" spans="1:12" ht="14.45" customHeight="1" x14ac:dyDescent="0.25">
      <c r="A78" s="286" t="s">
        <v>0</v>
      </c>
      <c r="B78" s="288" t="s">
        <v>1</v>
      </c>
      <c r="C78" s="290"/>
      <c r="D78" s="290"/>
      <c r="E78" s="290"/>
      <c r="F78" s="290"/>
      <c r="G78" s="291" t="s">
        <v>6</v>
      </c>
      <c r="H78" s="291"/>
      <c r="I78" s="291"/>
      <c r="J78" s="292"/>
      <c r="K78" s="310" t="s">
        <v>175</v>
      </c>
    </row>
    <row r="79" spans="1:12" ht="25.5" thickBot="1" x14ac:dyDescent="0.3">
      <c r="A79" s="287"/>
      <c r="B79" s="289"/>
      <c r="C79" s="31" t="s">
        <v>2</v>
      </c>
      <c r="D79" s="31" t="s">
        <v>3</v>
      </c>
      <c r="E79" s="31" t="s">
        <v>4</v>
      </c>
      <c r="F79" s="31" t="s">
        <v>5</v>
      </c>
      <c r="G79" s="32" t="s">
        <v>7</v>
      </c>
      <c r="H79" s="31" t="s">
        <v>8</v>
      </c>
      <c r="I79" s="31" t="s">
        <v>22</v>
      </c>
      <c r="J79" s="33" t="s">
        <v>9</v>
      </c>
      <c r="K79" s="311"/>
    </row>
    <row r="80" spans="1:12" ht="18.75" x14ac:dyDescent="0.3">
      <c r="A80" s="38" t="s">
        <v>128</v>
      </c>
      <c r="B80" s="14"/>
      <c r="C80" s="15"/>
      <c r="D80" s="15"/>
      <c r="E80" s="15"/>
      <c r="F80" s="34"/>
      <c r="G80" s="15"/>
      <c r="H80" s="15"/>
      <c r="I80" s="15"/>
      <c r="J80" s="30"/>
      <c r="K80" s="139"/>
    </row>
    <row r="81" spans="1:12" ht="15.75" x14ac:dyDescent="0.25">
      <c r="A81" s="78" t="s">
        <v>24</v>
      </c>
      <c r="B81" s="79"/>
      <c r="C81" s="79"/>
      <c r="D81" s="79"/>
      <c r="E81" s="80">
        <f>E82+E97+E117+E139+E146+E150+E151</f>
        <v>135.61444</v>
      </c>
      <c r="F81" s="81">
        <f t="shared" ref="F81:J81" si="8">F82+F97+F117+F139+F146+F150+F151</f>
        <v>930</v>
      </c>
      <c r="G81" s="81">
        <f t="shared" si="8"/>
        <v>27.099999999999998</v>
      </c>
      <c r="H81" s="81">
        <f t="shared" si="8"/>
        <v>30.2</v>
      </c>
      <c r="I81" s="81">
        <f t="shared" si="8"/>
        <v>131.1</v>
      </c>
      <c r="J81" s="81">
        <f t="shared" si="8"/>
        <v>904.8</v>
      </c>
      <c r="K81" s="112"/>
    </row>
    <row r="82" spans="1:12" ht="31.15" customHeight="1" x14ac:dyDescent="0.25">
      <c r="A82" s="124" t="s">
        <v>93</v>
      </c>
      <c r="B82" s="130"/>
      <c r="C82" s="127"/>
      <c r="D82" s="127"/>
      <c r="E82" s="125">
        <f>SUM(E83:E96)</f>
        <v>12.18</v>
      </c>
      <c r="F82" s="126">
        <v>100</v>
      </c>
      <c r="G82" s="127">
        <v>1.4</v>
      </c>
      <c r="H82" s="131">
        <v>4.5</v>
      </c>
      <c r="I82" s="127">
        <v>5.5</v>
      </c>
      <c r="J82" s="134">
        <v>68.099999999999994</v>
      </c>
      <c r="K82" s="134" t="s">
        <v>202</v>
      </c>
    </row>
    <row r="83" spans="1:12" ht="29.25" customHeight="1" x14ac:dyDescent="0.25">
      <c r="A83" s="135" t="s">
        <v>93</v>
      </c>
      <c r="B83" s="130">
        <v>116</v>
      </c>
      <c r="C83" s="136">
        <v>105</v>
      </c>
      <c r="D83" s="136">
        <v>100</v>
      </c>
      <c r="E83" s="137">
        <f>B83*C83/1000</f>
        <v>12.18</v>
      </c>
      <c r="F83" s="136"/>
      <c r="G83" s="136"/>
      <c r="H83" s="136"/>
      <c r="I83" s="136"/>
      <c r="J83" s="138"/>
      <c r="K83" s="138"/>
      <c r="L83" s="29"/>
    </row>
    <row r="84" spans="1:12" ht="29.25" hidden="1" customHeight="1" x14ac:dyDescent="0.25">
      <c r="A84" s="42" t="s">
        <v>99</v>
      </c>
      <c r="B84" s="4"/>
      <c r="C84" s="11"/>
      <c r="D84" s="11"/>
      <c r="E84" s="9">
        <f>B84*C84/1000</f>
        <v>0</v>
      </c>
      <c r="F84" s="11"/>
      <c r="G84" s="11"/>
      <c r="H84" s="11"/>
      <c r="I84" s="11"/>
      <c r="J84" s="48"/>
      <c r="K84" s="48"/>
    </row>
    <row r="85" spans="1:12" ht="29.25" hidden="1" customHeight="1" x14ac:dyDescent="0.25">
      <c r="A85" s="42" t="s">
        <v>11</v>
      </c>
      <c r="B85" s="4"/>
      <c r="C85" s="11"/>
      <c r="D85" s="11"/>
      <c r="E85" s="9">
        <f>B85*C85/1000</f>
        <v>0</v>
      </c>
      <c r="F85" s="11"/>
      <c r="G85" s="11"/>
      <c r="H85" s="11"/>
      <c r="I85" s="11"/>
      <c r="J85" s="48"/>
      <c r="K85" s="48"/>
    </row>
    <row r="86" spans="1:12" ht="29.25" hidden="1" customHeight="1" x14ac:dyDescent="0.25">
      <c r="A86" s="42" t="s">
        <v>62</v>
      </c>
      <c r="B86" s="4"/>
      <c r="C86" s="11"/>
      <c r="D86" s="11"/>
      <c r="E86" s="9"/>
      <c r="F86" s="11"/>
      <c r="G86" s="11"/>
      <c r="H86" s="11"/>
      <c r="I86" s="11"/>
      <c r="J86" s="48"/>
      <c r="K86" s="48"/>
    </row>
    <row r="87" spans="1:12" ht="29.25" hidden="1" customHeight="1" x14ac:dyDescent="0.25">
      <c r="A87" s="42" t="s">
        <v>10</v>
      </c>
      <c r="B87" s="4"/>
      <c r="C87" s="11"/>
      <c r="D87" s="11"/>
      <c r="E87" s="9">
        <f t="shared" ref="E87:E96" si="9">B87*C87/1000</f>
        <v>0</v>
      </c>
      <c r="F87" s="11"/>
      <c r="G87" s="11"/>
      <c r="H87" s="11"/>
      <c r="I87" s="11"/>
      <c r="J87" s="48"/>
      <c r="K87" s="48"/>
    </row>
    <row r="88" spans="1:12" ht="29.25" hidden="1" customHeight="1" x14ac:dyDescent="0.25">
      <c r="A88" s="42" t="s">
        <v>61</v>
      </c>
      <c r="B88" s="4"/>
      <c r="C88" s="11"/>
      <c r="D88" s="11"/>
      <c r="E88" s="9"/>
      <c r="F88" s="11"/>
      <c r="G88" s="11"/>
      <c r="H88" s="11"/>
      <c r="I88" s="11"/>
      <c r="J88" s="48"/>
      <c r="K88" s="48"/>
    </row>
    <row r="89" spans="1:12" ht="29.25" hidden="1" customHeight="1" x14ac:dyDescent="0.25">
      <c r="A89" s="42" t="s">
        <v>29</v>
      </c>
      <c r="B89" s="4"/>
      <c r="C89" s="11"/>
      <c r="D89" s="11"/>
      <c r="E89" s="9">
        <f t="shared" si="9"/>
        <v>0</v>
      </c>
      <c r="F89" s="11"/>
      <c r="G89" s="11"/>
      <c r="H89" s="11"/>
      <c r="I89" s="11"/>
      <c r="J89" s="48"/>
      <c r="K89" s="48"/>
    </row>
    <row r="90" spans="1:12" ht="29.25" hidden="1" customHeight="1" x14ac:dyDescent="0.25">
      <c r="A90" s="42" t="s">
        <v>26</v>
      </c>
      <c r="B90" s="4"/>
      <c r="C90" s="11"/>
      <c r="D90" s="11"/>
      <c r="E90" s="9">
        <f t="shared" si="9"/>
        <v>0</v>
      </c>
      <c r="F90" s="11"/>
      <c r="G90" s="11"/>
      <c r="H90" s="11"/>
      <c r="I90" s="11"/>
      <c r="J90" s="48"/>
      <c r="K90" s="48"/>
    </row>
    <row r="91" spans="1:12" ht="29.25" hidden="1" customHeight="1" x14ac:dyDescent="0.25">
      <c r="A91" s="42" t="s">
        <v>116</v>
      </c>
      <c r="B91" s="4"/>
      <c r="C91" s="11"/>
      <c r="D91" s="11"/>
      <c r="E91" s="9">
        <f t="shared" si="9"/>
        <v>0</v>
      </c>
      <c r="F91" s="11"/>
      <c r="G91" s="11"/>
      <c r="H91" s="11"/>
      <c r="I91" s="11"/>
      <c r="J91" s="48"/>
      <c r="K91" s="48"/>
    </row>
    <row r="92" spans="1:12" ht="29.25" hidden="1" customHeight="1" x14ac:dyDescent="0.25">
      <c r="A92" s="42" t="s">
        <v>14</v>
      </c>
      <c r="B92" s="4"/>
      <c r="C92" s="11"/>
      <c r="D92" s="11"/>
      <c r="E92" s="9">
        <f t="shared" si="9"/>
        <v>0</v>
      </c>
      <c r="F92" s="11"/>
      <c r="G92" s="11"/>
      <c r="H92" s="11"/>
      <c r="I92" s="11"/>
      <c r="J92" s="48"/>
      <c r="K92" s="48"/>
    </row>
    <row r="93" spans="1:12" ht="29.25" hidden="1" customHeight="1" x14ac:dyDescent="0.25">
      <c r="A93" s="42" t="s">
        <v>117</v>
      </c>
      <c r="B93" s="4"/>
      <c r="C93" s="11"/>
      <c r="D93" s="11"/>
      <c r="E93" s="9">
        <f t="shared" si="9"/>
        <v>0</v>
      </c>
      <c r="F93" s="11"/>
      <c r="G93" s="11"/>
      <c r="H93" s="11"/>
      <c r="I93" s="11"/>
      <c r="J93" s="48"/>
      <c r="K93" s="48"/>
    </row>
    <row r="94" spans="1:12" ht="29.25" hidden="1" customHeight="1" x14ac:dyDescent="0.25">
      <c r="A94" s="42" t="s">
        <v>64</v>
      </c>
      <c r="B94" s="4"/>
      <c r="C94" s="11"/>
      <c r="D94" s="11"/>
      <c r="E94" s="9">
        <f t="shared" si="9"/>
        <v>0</v>
      </c>
      <c r="F94" s="11"/>
      <c r="G94" s="11"/>
      <c r="H94" s="11"/>
      <c r="I94" s="11"/>
      <c r="J94" s="48"/>
      <c r="K94" s="48"/>
    </row>
    <row r="95" spans="1:12" ht="29.25" hidden="1" customHeight="1" x14ac:dyDescent="0.25">
      <c r="A95" s="42" t="s">
        <v>32</v>
      </c>
      <c r="B95" s="4"/>
      <c r="C95" s="11"/>
      <c r="D95" s="11"/>
      <c r="E95" s="9">
        <f t="shared" si="9"/>
        <v>0</v>
      </c>
      <c r="F95" s="11"/>
      <c r="G95" s="11"/>
      <c r="H95" s="11"/>
      <c r="I95" s="11"/>
      <c r="J95" s="48"/>
      <c r="K95" s="48"/>
    </row>
    <row r="96" spans="1:12" ht="29.25" hidden="1" customHeight="1" x14ac:dyDescent="0.25">
      <c r="A96" s="42" t="s">
        <v>38</v>
      </c>
      <c r="B96" s="4"/>
      <c r="C96" s="11"/>
      <c r="D96" s="11"/>
      <c r="E96" s="9">
        <f t="shared" si="9"/>
        <v>0</v>
      </c>
      <c r="F96" s="11"/>
      <c r="G96" s="11"/>
      <c r="H96" s="11"/>
      <c r="I96" s="11"/>
      <c r="J96" s="48"/>
      <c r="K96" s="48"/>
    </row>
    <row r="97" spans="1:12" ht="29.25" customHeight="1" x14ac:dyDescent="0.25">
      <c r="A97" s="124" t="s">
        <v>129</v>
      </c>
      <c r="B97" s="130"/>
      <c r="C97" s="127"/>
      <c r="D97" s="127"/>
      <c r="E97" s="125">
        <f>SUM(E98:E116)</f>
        <v>26.447639999999996</v>
      </c>
      <c r="F97" s="126">
        <v>250</v>
      </c>
      <c r="G97" s="127">
        <v>4.9000000000000004</v>
      </c>
      <c r="H97" s="127">
        <v>5.9</v>
      </c>
      <c r="I97" s="127">
        <v>19.7</v>
      </c>
      <c r="J97" s="128">
        <v>151.5</v>
      </c>
      <c r="K97" s="134" t="s">
        <v>220</v>
      </c>
    </row>
    <row r="98" spans="1:12" s="71" customFormat="1" x14ac:dyDescent="0.25">
      <c r="A98" s="42" t="s">
        <v>151</v>
      </c>
      <c r="B98" s="4">
        <v>784</v>
      </c>
      <c r="C98" s="65">
        <v>16</v>
      </c>
      <c r="D98" s="65">
        <v>16</v>
      </c>
      <c r="E98" s="9">
        <f t="shared" ref="E98:E116" si="10">B98*C98/1000</f>
        <v>12.544</v>
      </c>
      <c r="F98" s="69"/>
      <c r="G98" s="65"/>
      <c r="H98" s="65"/>
      <c r="I98" s="65"/>
      <c r="J98" s="107"/>
      <c r="K98" s="70"/>
    </row>
    <row r="99" spans="1:12" hidden="1" x14ac:dyDescent="0.25">
      <c r="A99" s="49" t="s">
        <v>60</v>
      </c>
      <c r="B99" s="4"/>
      <c r="C99" s="20"/>
      <c r="D99" s="20"/>
      <c r="E99" s="9">
        <f t="shared" si="10"/>
        <v>0</v>
      </c>
      <c r="F99" s="21"/>
      <c r="G99" s="21"/>
      <c r="H99" s="21"/>
      <c r="I99" s="21"/>
      <c r="J99" s="103"/>
      <c r="K99" s="50"/>
    </row>
    <row r="100" spans="1:12" hidden="1" x14ac:dyDescent="0.25">
      <c r="A100" s="49" t="s">
        <v>99</v>
      </c>
      <c r="B100" s="4"/>
      <c r="C100" s="20"/>
      <c r="D100" s="20"/>
      <c r="E100" s="9">
        <f t="shared" si="10"/>
        <v>0</v>
      </c>
      <c r="F100" s="21"/>
      <c r="G100" s="21"/>
      <c r="H100" s="21"/>
      <c r="I100" s="21"/>
      <c r="J100" s="103"/>
      <c r="K100" s="50"/>
    </row>
    <row r="101" spans="1:12" hidden="1" x14ac:dyDescent="0.25">
      <c r="A101" s="49" t="s">
        <v>125</v>
      </c>
      <c r="B101" s="4"/>
      <c r="C101" s="20"/>
      <c r="D101" s="20"/>
      <c r="E101" s="9">
        <f t="shared" si="10"/>
        <v>0</v>
      </c>
      <c r="F101" s="21"/>
      <c r="G101" s="21"/>
      <c r="H101" s="21"/>
      <c r="I101" s="21"/>
      <c r="J101" s="103"/>
      <c r="K101" s="50"/>
    </row>
    <row r="102" spans="1:12" x14ac:dyDescent="0.25">
      <c r="A102" s="49" t="s">
        <v>12</v>
      </c>
      <c r="B102" s="4">
        <v>30</v>
      </c>
      <c r="C102" s="20">
        <v>40</v>
      </c>
      <c r="D102" s="20">
        <v>30</v>
      </c>
      <c r="E102" s="9">
        <f t="shared" si="10"/>
        <v>1.2</v>
      </c>
      <c r="F102" s="21"/>
      <c r="G102" s="21"/>
      <c r="H102" s="21"/>
      <c r="I102" s="21"/>
      <c r="J102" s="103"/>
      <c r="K102" s="50"/>
    </row>
    <row r="103" spans="1:12" x14ac:dyDescent="0.25">
      <c r="A103" s="49" t="s">
        <v>99</v>
      </c>
      <c r="B103" s="4">
        <v>30</v>
      </c>
      <c r="C103" s="20">
        <v>25</v>
      </c>
      <c r="D103" s="20">
        <v>20</v>
      </c>
      <c r="E103" s="9">
        <f t="shared" si="10"/>
        <v>0.75</v>
      </c>
      <c r="F103" s="21"/>
      <c r="G103" s="21"/>
      <c r="H103" s="21"/>
      <c r="I103" s="21"/>
      <c r="J103" s="103"/>
      <c r="K103" s="50"/>
    </row>
    <row r="104" spans="1:12" ht="13.5" customHeight="1" x14ac:dyDescent="0.25">
      <c r="A104" s="43" t="s">
        <v>10</v>
      </c>
      <c r="B104" s="4">
        <v>34</v>
      </c>
      <c r="C104" s="11">
        <v>62</v>
      </c>
      <c r="D104" s="11">
        <v>40</v>
      </c>
      <c r="E104" s="9">
        <f t="shared" si="10"/>
        <v>2.1080000000000001</v>
      </c>
      <c r="F104" s="5"/>
      <c r="G104" s="5"/>
      <c r="H104" s="5"/>
      <c r="I104" s="5"/>
      <c r="J104" s="64"/>
      <c r="K104" s="58"/>
    </row>
    <row r="105" spans="1:12" ht="30" hidden="1" x14ac:dyDescent="0.25">
      <c r="A105" s="43" t="s">
        <v>118</v>
      </c>
      <c r="B105" s="4"/>
      <c r="C105" s="11"/>
      <c r="D105" s="11"/>
      <c r="E105" s="9">
        <f t="shared" si="10"/>
        <v>0</v>
      </c>
      <c r="F105" s="5"/>
      <c r="G105" s="5"/>
      <c r="H105" s="5"/>
      <c r="I105" s="5"/>
      <c r="J105" s="64"/>
      <c r="K105" s="58"/>
    </row>
    <row r="106" spans="1:12" x14ac:dyDescent="0.25">
      <c r="A106" s="42" t="s">
        <v>29</v>
      </c>
      <c r="B106" s="4">
        <v>41</v>
      </c>
      <c r="C106" s="11">
        <v>10</v>
      </c>
      <c r="D106" s="11">
        <v>8</v>
      </c>
      <c r="E106" s="9">
        <f t="shared" si="10"/>
        <v>0.41</v>
      </c>
      <c r="F106" s="5"/>
      <c r="G106" s="5"/>
      <c r="H106" s="5"/>
      <c r="I106" s="5"/>
      <c r="J106" s="64"/>
      <c r="K106" s="58"/>
    </row>
    <row r="107" spans="1:12" ht="14.25" customHeight="1" x14ac:dyDescent="0.25">
      <c r="A107" s="42" t="s">
        <v>75</v>
      </c>
      <c r="B107" s="4">
        <v>214</v>
      </c>
      <c r="C107" s="11">
        <v>1.3</v>
      </c>
      <c r="D107" s="11">
        <v>1</v>
      </c>
      <c r="E107" s="9">
        <f t="shared" si="10"/>
        <v>0.2782</v>
      </c>
      <c r="F107" s="5"/>
      <c r="G107" s="5"/>
      <c r="H107" s="5"/>
      <c r="I107" s="5"/>
      <c r="J107" s="64"/>
      <c r="K107" s="58"/>
      <c r="L107" s="29"/>
    </row>
    <row r="108" spans="1:12" hidden="1" x14ac:dyDescent="0.25">
      <c r="A108" s="42" t="s">
        <v>25</v>
      </c>
      <c r="B108" s="4"/>
      <c r="C108" s="11"/>
      <c r="D108" s="11"/>
      <c r="E108" s="9">
        <f t="shared" si="10"/>
        <v>0</v>
      </c>
      <c r="F108" s="5"/>
      <c r="G108" s="5"/>
      <c r="H108" s="5"/>
      <c r="I108" s="5"/>
      <c r="J108" s="64"/>
      <c r="K108" s="58"/>
      <c r="L108" s="29"/>
    </row>
    <row r="109" spans="1:12" ht="13.5" customHeight="1" x14ac:dyDescent="0.25">
      <c r="A109" s="42" t="s">
        <v>11</v>
      </c>
      <c r="B109" s="4">
        <v>34</v>
      </c>
      <c r="C109" s="11">
        <v>19</v>
      </c>
      <c r="D109" s="11">
        <v>14</v>
      </c>
      <c r="E109" s="9">
        <f t="shared" si="10"/>
        <v>0.64600000000000002</v>
      </c>
      <c r="F109" s="5"/>
      <c r="G109" s="5"/>
      <c r="H109" s="5"/>
      <c r="I109" s="5"/>
      <c r="J109" s="64"/>
      <c r="K109" s="58"/>
      <c r="L109" s="29"/>
    </row>
    <row r="110" spans="1:12" hidden="1" x14ac:dyDescent="0.25">
      <c r="A110" s="42" t="s">
        <v>18</v>
      </c>
      <c r="B110" s="4"/>
      <c r="C110" s="11"/>
      <c r="D110" s="11"/>
      <c r="E110" s="9">
        <f t="shared" si="10"/>
        <v>0</v>
      </c>
      <c r="F110" s="5"/>
      <c r="G110" s="5"/>
      <c r="H110" s="5"/>
      <c r="I110" s="5"/>
      <c r="J110" s="64"/>
      <c r="K110" s="58"/>
      <c r="L110" s="29"/>
    </row>
    <row r="111" spans="1:12" x14ac:dyDescent="0.25">
      <c r="A111" s="42" t="s">
        <v>36</v>
      </c>
      <c r="B111" s="4">
        <v>1005</v>
      </c>
      <c r="C111" s="11">
        <v>5</v>
      </c>
      <c r="D111" s="11">
        <v>5</v>
      </c>
      <c r="E111" s="9">
        <f t="shared" si="10"/>
        <v>5.0250000000000004</v>
      </c>
      <c r="F111" s="5"/>
      <c r="G111" s="5"/>
      <c r="H111" s="5"/>
      <c r="I111" s="5"/>
      <c r="J111" s="64"/>
      <c r="K111" s="58"/>
      <c r="L111" s="29"/>
    </row>
    <row r="112" spans="1:12" ht="13.5" customHeight="1" x14ac:dyDescent="0.25">
      <c r="A112" s="42" t="s">
        <v>101</v>
      </c>
      <c r="B112" s="4">
        <v>195</v>
      </c>
      <c r="C112" s="11">
        <v>8</v>
      </c>
      <c r="D112" s="11">
        <v>8</v>
      </c>
      <c r="E112" s="9">
        <f t="shared" si="10"/>
        <v>1.56</v>
      </c>
      <c r="F112" s="5"/>
      <c r="G112" s="5"/>
      <c r="H112" s="5"/>
      <c r="I112" s="5"/>
      <c r="J112" s="64"/>
      <c r="K112" s="58"/>
      <c r="L112" s="29"/>
    </row>
    <row r="113" spans="1:12" hidden="1" x14ac:dyDescent="0.25">
      <c r="A113" s="42" t="s">
        <v>13</v>
      </c>
      <c r="B113" s="4"/>
      <c r="C113" s="11"/>
      <c r="D113" s="11"/>
      <c r="E113" s="9">
        <f t="shared" si="10"/>
        <v>0</v>
      </c>
      <c r="F113" s="5"/>
      <c r="G113" s="5"/>
      <c r="H113" s="5"/>
      <c r="I113" s="5"/>
      <c r="J113" s="64"/>
      <c r="K113" s="58"/>
      <c r="L113" s="29"/>
    </row>
    <row r="114" spans="1:12" x14ac:dyDescent="0.25">
      <c r="A114" s="42" t="s">
        <v>14</v>
      </c>
      <c r="B114" s="4">
        <v>94</v>
      </c>
      <c r="C114" s="11">
        <v>3</v>
      </c>
      <c r="D114" s="11">
        <v>3</v>
      </c>
      <c r="E114" s="9">
        <f t="shared" si="10"/>
        <v>0.28199999999999997</v>
      </c>
      <c r="F114" s="5"/>
      <c r="G114" s="5"/>
      <c r="H114" s="5"/>
      <c r="I114" s="5"/>
      <c r="J114" s="64"/>
      <c r="K114" s="58"/>
      <c r="L114" s="29"/>
    </row>
    <row r="115" spans="1:12" x14ac:dyDescent="0.25">
      <c r="A115" s="42" t="s">
        <v>130</v>
      </c>
      <c r="B115" s="4">
        <v>1118</v>
      </c>
      <c r="C115" s="11">
        <v>0.08</v>
      </c>
      <c r="D115" s="11">
        <v>0.08</v>
      </c>
      <c r="E115" s="9">
        <f t="shared" si="10"/>
        <v>8.9439999999999992E-2</v>
      </c>
      <c r="F115" s="5"/>
      <c r="G115" s="5"/>
      <c r="H115" s="5"/>
      <c r="I115" s="5"/>
      <c r="J115" s="64"/>
      <c r="K115" s="58"/>
      <c r="L115" s="29"/>
    </row>
    <row r="116" spans="1:12" x14ac:dyDescent="0.25">
      <c r="A116" s="42" t="s">
        <v>13</v>
      </c>
      <c r="B116" s="4">
        <v>311</v>
      </c>
      <c r="C116" s="11">
        <v>5</v>
      </c>
      <c r="D116" s="11">
        <v>5</v>
      </c>
      <c r="E116" s="9">
        <f t="shared" si="10"/>
        <v>1.5549999999999999</v>
      </c>
      <c r="F116" s="5"/>
      <c r="G116" s="5"/>
      <c r="H116" s="5"/>
      <c r="I116" s="5"/>
      <c r="J116" s="64"/>
      <c r="K116" s="58"/>
    </row>
    <row r="117" spans="1:12" ht="30.6" customHeight="1" x14ac:dyDescent="0.25">
      <c r="A117" s="46" t="s">
        <v>266</v>
      </c>
      <c r="B117" s="4"/>
      <c r="C117" s="17"/>
      <c r="D117" s="17"/>
      <c r="E117" s="8">
        <f>SUM(E118:E135)</f>
        <v>55.161000000000001</v>
      </c>
      <c r="F117" s="7">
        <v>100</v>
      </c>
      <c r="G117" s="7">
        <v>12.5</v>
      </c>
      <c r="H117" s="7">
        <v>10.9</v>
      </c>
      <c r="I117" s="7">
        <v>5.6</v>
      </c>
      <c r="J117" s="47">
        <v>170.5</v>
      </c>
      <c r="K117" s="47" t="s">
        <v>221</v>
      </c>
    </row>
    <row r="118" spans="1:12" s="68" customFormat="1" hidden="1" x14ac:dyDescent="0.25">
      <c r="A118" s="72" t="s">
        <v>60</v>
      </c>
      <c r="B118" s="4"/>
      <c r="C118" s="73"/>
      <c r="D118" s="73"/>
      <c r="E118" s="9">
        <f t="shared" ref="E118:E151" si="11">B118*C118/1000</f>
        <v>0</v>
      </c>
      <c r="F118" s="66"/>
      <c r="G118" s="66"/>
      <c r="H118" s="66"/>
      <c r="I118" s="66"/>
      <c r="J118" s="67"/>
      <c r="K118" s="67"/>
    </row>
    <row r="119" spans="1:12" s="68" customFormat="1" hidden="1" x14ac:dyDescent="0.25">
      <c r="A119" s="72" t="s">
        <v>104</v>
      </c>
      <c r="B119" s="4"/>
      <c r="C119" s="73"/>
      <c r="D119" s="73"/>
      <c r="E119" s="9">
        <f t="shared" si="11"/>
        <v>0</v>
      </c>
      <c r="F119" s="66"/>
      <c r="G119" s="66"/>
      <c r="H119" s="66"/>
      <c r="I119" s="66"/>
      <c r="J119" s="67"/>
      <c r="K119" s="67"/>
    </row>
    <row r="120" spans="1:12" x14ac:dyDescent="0.25">
      <c r="A120" s="42" t="s">
        <v>169</v>
      </c>
      <c r="B120" s="4">
        <v>784</v>
      </c>
      <c r="C120" s="2">
        <v>63</v>
      </c>
      <c r="D120" s="2">
        <v>63</v>
      </c>
      <c r="E120" s="9">
        <f>B120*C120/1000</f>
        <v>49.392000000000003</v>
      </c>
      <c r="F120" s="16"/>
      <c r="G120" s="16"/>
      <c r="H120" s="16"/>
      <c r="I120" s="16"/>
      <c r="J120" s="51"/>
      <c r="K120" s="51"/>
    </row>
    <row r="121" spans="1:12" x14ac:dyDescent="0.25">
      <c r="A121" s="56" t="s">
        <v>52</v>
      </c>
      <c r="B121" s="4"/>
      <c r="C121" s="16"/>
      <c r="D121" s="16">
        <v>40</v>
      </c>
      <c r="E121" s="9"/>
      <c r="F121" s="16"/>
      <c r="G121" s="16"/>
      <c r="H121" s="16"/>
      <c r="I121" s="16"/>
      <c r="J121" s="51"/>
      <c r="K121" s="51"/>
    </row>
    <row r="122" spans="1:12" x14ac:dyDescent="0.25">
      <c r="A122" s="56" t="s">
        <v>58</v>
      </c>
      <c r="B122" s="4"/>
      <c r="C122" s="16"/>
      <c r="D122" s="16">
        <v>60</v>
      </c>
      <c r="E122" s="9"/>
      <c r="F122" s="16"/>
      <c r="G122" s="16"/>
      <c r="H122" s="16"/>
      <c r="I122" s="16"/>
      <c r="J122" s="51"/>
      <c r="K122" s="51"/>
    </row>
    <row r="123" spans="1:12" hidden="1" x14ac:dyDescent="0.25">
      <c r="A123" s="43" t="s">
        <v>38</v>
      </c>
      <c r="B123" s="4"/>
      <c r="C123" s="2"/>
      <c r="D123" s="2"/>
      <c r="E123" s="9">
        <f t="shared" si="11"/>
        <v>0</v>
      </c>
      <c r="F123" s="16"/>
      <c r="G123" s="16"/>
      <c r="H123" s="16"/>
      <c r="I123" s="16"/>
      <c r="J123" s="51"/>
      <c r="K123" s="51"/>
    </row>
    <row r="124" spans="1:12" hidden="1" x14ac:dyDescent="0.25">
      <c r="A124" s="42" t="s">
        <v>120</v>
      </c>
      <c r="B124" s="4"/>
      <c r="C124" s="2"/>
      <c r="D124" s="2"/>
      <c r="E124" s="9">
        <f t="shared" si="11"/>
        <v>0</v>
      </c>
      <c r="F124" s="16"/>
      <c r="G124" s="16"/>
      <c r="H124" s="16"/>
      <c r="I124" s="16"/>
      <c r="J124" s="51"/>
      <c r="K124" s="51"/>
    </row>
    <row r="125" spans="1:12" hidden="1" x14ac:dyDescent="0.25">
      <c r="A125" s="42" t="s">
        <v>11</v>
      </c>
      <c r="B125" s="4"/>
      <c r="C125" s="2"/>
      <c r="D125" s="2"/>
      <c r="E125" s="9">
        <f t="shared" si="11"/>
        <v>0</v>
      </c>
      <c r="F125" s="16"/>
      <c r="G125" s="16"/>
      <c r="H125" s="16"/>
      <c r="I125" s="16"/>
      <c r="J125" s="51"/>
      <c r="K125" s="51"/>
    </row>
    <row r="126" spans="1:12" x14ac:dyDescent="0.25">
      <c r="A126" s="42" t="s">
        <v>29</v>
      </c>
      <c r="B126" s="4">
        <v>41</v>
      </c>
      <c r="C126" s="2">
        <v>18</v>
      </c>
      <c r="D126" s="2">
        <v>15</v>
      </c>
      <c r="E126" s="9">
        <f t="shared" si="11"/>
        <v>0.73799999999999999</v>
      </c>
      <c r="F126" s="16"/>
      <c r="G126" s="16"/>
      <c r="H126" s="16"/>
      <c r="I126" s="16"/>
      <c r="J126" s="51"/>
      <c r="K126" s="51"/>
    </row>
    <row r="127" spans="1:12" x14ac:dyDescent="0.25">
      <c r="A127" s="42" t="s">
        <v>28</v>
      </c>
      <c r="B127" s="4">
        <v>54</v>
      </c>
      <c r="C127" s="2">
        <v>6</v>
      </c>
      <c r="D127" s="2">
        <v>6</v>
      </c>
      <c r="E127" s="9">
        <f t="shared" si="11"/>
        <v>0.32400000000000001</v>
      </c>
      <c r="F127" s="16"/>
      <c r="G127" s="16"/>
      <c r="H127" s="16"/>
      <c r="I127" s="16"/>
      <c r="J127" s="51"/>
      <c r="K127" s="51"/>
    </row>
    <row r="128" spans="1:12" x14ac:dyDescent="0.25">
      <c r="A128" s="42" t="s">
        <v>13</v>
      </c>
      <c r="B128" s="4">
        <v>311</v>
      </c>
      <c r="C128" s="2">
        <v>12</v>
      </c>
      <c r="D128" s="2">
        <v>12</v>
      </c>
      <c r="E128" s="9">
        <f t="shared" si="11"/>
        <v>3.7320000000000002</v>
      </c>
      <c r="F128" s="16"/>
      <c r="G128" s="16"/>
      <c r="H128" s="16"/>
      <c r="I128" s="16"/>
      <c r="J128" s="51"/>
      <c r="K128" s="51"/>
    </row>
    <row r="129" spans="1:11" x14ac:dyDescent="0.25">
      <c r="A129" s="56" t="s">
        <v>133</v>
      </c>
      <c r="B129" s="4"/>
      <c r="C129" s="16">
        <v>48</v>
      </c>
      <c r="D129" s="16">
        <v>48</v>
      </c>
      <c r="E129" s="9"/>
      <c r="F129" s="16"/>
      <c r="G129" s="16"/>
      <c r="H129" s="16"/>
      <c r="I129" s="16"/>
      <c r="J129" s="51"/>
      <c r="K129" s="51"/>
    </row>
    <row r="130" spans="1:11" hidden="1" x14ac:dyDescent="0.25">
      <c r="A130" s="42" t="s">
        <v>10</v>
      </c>
      <c r="B130" s="4"/>
      <c r="C130" s="2"/>
      <c r="D130" s="2"/>
      <c r="E130" s="9">
        <f t="shared" si="11"/>
        <v>0</v>
      </c>
      <c r="F130" s="16"/>
      <c r="G130" s="16"/>
      <c r="H130" s="16"/>
      <c r="I130" s="16"/>
      <c r="J130" s="51"/>
      <c r="K130" s="51"/>
    </row>
    <row r="131" spans="1:11" hidden="1" x14ac:dyDescent="0.25">
      <c r="A131" s="42" t="s">
        <v>54</v>
      </c>
      <c r="B131" s="55"/>
      <c r="C131" s="11"/>
      <c r="D131" s="11"/>
      <c r="E131" s="9">
        <f t="shared" si="11"/>
        <v>0</v>
      </c>
      <c r="F131" s="16"/>
      <c r="G131" s="16"/>
      <c r="H131" s="16"/>
      <c r="I131" s="16"/>
      <c r="J131" s="51"/>
      <c r="K131" s="51"/>
    </row>
    <row r="132" spans="1:11" hidden="1" x14ac:dyDescent="0.25">
      <c r="A132" s="42" t="s">
        <v>36</v>
      </c>
      <c r="B132" s="4"/>
      <c r="C132" s="2"/>
      <c r="D132" s="2"/>
      <c r="E132" s="9">
        <f t="shared" si="11"/>
        <v>0</v>
      </c>
      <c r="F132" s="16"/>
      <c r="G132" s="16"/>
      <c r="H132" s="16"/>
      <c r="I132" s="16"/>
      <c r="J132" s="51"/>
      <c r="K132" s="51"/>
    </row>
    <row r="133" spans="1:11" hidden="1" x14ac:dyDescent="0.25">
      <c r="A133" s="42" t="s">
        <v>90</v>
      </c>
      <c r="B133" s="4"/>
      <c r="C133" s="2"/>
      <c r="D133" s="2"/>
      <c r="E133" s="9">
        <f t="shared" si="11"/>
        <v>0</v>
      </c>
      <c r="F133" s="16"/>
      <c r="G133" s="16"/>
      <c r="H133" s="16"/>
      <c r="I133" s="16"/>
      <c r="J133" s="51"/>
      <c r="K133" s="51"/>
    </row>
    <row r="134" spans="1:11" hidden="1" x14ac:dyDescent="0.25">
      <c r="A134" s="42" t="s">
        <v>121</v>
      </c>
      <c r="B134" s="4"/>
      <c r="C134" s="2"/>
      <c r="D134" s="2"/>
      <c r="E134" s="9">
        <f t="shared" si="11"/>
        <v>0</v>
      </c>
      <c r="F134" s="16"/>
      <c r="G134" s="16"/>
      <c r="H134" s="16"/>
      <c r="I134" s="16"/>
      <c r="J134" s="51"/>
      <c r="K134" s="51"/>
    </row>
    <row r="135" spans="1:11" x14ac:dyDescent="0.25">
      <c r="A135" s="43" t="s">
        <v>38</v>
      </c>
      <c r="B135" s="4">
        <v>195</v>
      </c>
      <c r="C135" s="2">
        <v>5</v>
      </c>
      <c r="D135" s="2">
        <v>5</v>
      </c>
      <c r="E135" s="9">
        <f t="shared" si="11"/>
        <v>0.97499999999999998</v>
      </c>
      <c r="F135" s="16"/>
      <c r="G135" s="16"/>
      <c r="H135" s="16"/>
      <c r="I135" s="16"/>
      <c r="J135" s="51"/>
      <c r="K135" s="51"/>
    </row>
    <row r="136" spans="1:11" hidden="1" x14ac:dyDescent="0.25">
      <c r="A136" s="60" t="s">
        <v>19</v>
      </c>
      <c r="B136" s="4"/>
      <c r="C136" s="2"/>
      <c r="D136" s="2"/>
      <c r="E136" s="9">
        <f t="shared" si="11"/>
        <v>0</v>
      </c>
      <c r="F136" s="16"/>
      <c r="G136" s="16"/>
      <c r="H136" s="16"/>
      <c r="I136" s="16"/>
      <c r="J136" s="51"/>
      <c r="K136" s="51"/>
    </row>
    <row r="137" spans="1:11" hidden="1" x14ac:dyDescent="0.25">
      <c r="A137" s="60" t="s">
        <v>29</v>
      </c>
      <c r="B137" s="4"/>
      <c r="C137" s="2"/>
      <c r="D137" s="2"/>
      <c r="E137" s="9">
        <f t="shared" si="11"/>
        <v>0</v>
      </c>
      <c r="F137" s="16"/>
      <c r="G137" s="16"/>
      <c r="H137" s="16"/>
      <c r="I137" s="16"/>
      <c r="J137" s="51"/>
      <c r="K137" s="51"/>
    </row>
    <row r="138" spans="1:11" hidden="1" x14ac:dyDescent="0.25">
      <c r="A138" s="60" t="s">
        <v>11</v>
      </c>
      <c r="B138" s="4"/>
      <c r="C138" s="2"/>
      <c r="D138" s="2"/>
      <c r="E138" s="9">
        <f t="shared" si="11"/>
        <v>0</v>
      </c>
      <c r="F138" s="16"/>
      <c r="G138" s="16"/>
      <c r="H138" s="16"/>
      <c r="I138" s="16"/>
      <c r="J138" s="51"/>
      <c r="K138" s="51"/>
    </row>
    <row r="139" spans="1:11" s="3" customFormat="1" ht="45" x14ac:dyDescent="0.25">
      <c r="A139" s="124" t="s">
        <v>131</v>
      </c>
      <c r="B139" s="130"/>
      <c r="C139" s="7"/>
      <c r="D139" s="7"/>
      <c r="E139" s="125">
        <f>SUM(E140:E145)</f>
        <v>27.607000000000003</v>
      </c>
      <c r="F139" s="127">
        <v>180</v>
      </c>
      <c r="G139" s="127">
        <v>3.2</v>
      </c>
      <c r="H139" s="127">
        <v>7.7</v>
      </c>
      <c r="I139" s="127">
        <v>37.9</v>
      </c>
      <c r="J139" s="134">
        <v>233.7</v>
      </c>
      <c r="K139" s="140" t="s">
        <v>222</v>
      </c>
    </row>
    <row r="140" spans="1:11" x14ac:dyDescent="0.25">
      <c r="A140" s="42" t="s">
        <v>40</v>
      </c>
      <c r="B140" s="4">
        <v>165</v>
      </c>
      <c r="C140" s="2">
        <v>47</v>
      </c>
      <c r="D140" s="2">
        <v>47</v>
      </c>
      <c r="E140" s="9">
        <f t="shared" si="11"/>
        <v>7.7549999999999999</v>
      </c>
      <c r="F140" s="16"/>
      <c r="G140" s="16"/>
      <c r="H140" s="16"/>
      <c r="I140" s="16"/>
      <c r="J140" s="51"/>
      <c r="K140" s="51"/>
    </row>
    <row r="141" spans="1:11" hidden="1" x14ac:dyDescent="0.25">
      <c r="A141" s="42" t="s">
        <v>104</v>
      </c>
      <c r="B141" s="4"/>
      <c r="C141" s="2"/>
      <c r="D141" s="2"/>
      <c r="E141" s="9">
        <f t="shared" si="11"/>
        <v>0</v>
      </c>
      <c r="F141" s="16"/>
      <c r="G141" s="16"/>
      <c r="H141" s="16"/>
      <c r="I141" s="16"/>
      <c r="J141" s="51"/>
      <c r="K141" s="51"/>
    </row>
    <row r="142" spans="1:11" hidden="1" x14ac:dyDescent="0.25">
      <c r="A142" s="42" t="s">
        <v>19</v>
      </c>
      <c r="B142" s="4"/>
      <c r="C142" s="2"/>
      <c r="D142" s="2"/>
      <c r="E142" s="9">
        <f t="shared" si="11"/>
        <v>0</v>
      </c>
      <c r="F142" s="16"/>
      <c r="G142" s="16"/>
      <c r="H142" s="16"/>
      <c r="I142" s="16"/>
      <c r="J142" s="51"/>
      <c r="K142" s="51"/>
    </row>
    <row r="143" spans="1:11" s="22" customFormat="1" x14ac:dyDescent="0.25">
      <c r="A143" s="49" t="s">
        <v>134</v>
      </c>
      <c r="B143" s="4">
        <v>177</v>
      </c>
      <c r="C143" s="20">
        <v>50</v>
      </c>
      <c r="D143" s="20">
        <v>30</v>
      </c>
      <c r="E143" s="9">
        <f t="shared" si="11"/>
        <v>8.85</v>
      </c>
      <c r="F143" s="21"/>
      <c r="G143" s="21"/>
      <c r="H143" s="21"/>
      <c r="I143" s="21"/>
      <c r="J143" s="50"/>
      <c r="K143" s="50"/>
    </row>
    <row r="144" spans="1:11" s="22" customFormat="1" x14ac:dyDescent="0.25">
      <c r="A144" s="49" t="s">
        <v>11</v>
      </c>
      <c r="B144" s="4">
        <v>34</v>
      </c>
      <c r="C144" s="20">
        <v>28</v>
      </c>
      <c r="D144" s="20">
        <v>21</v>
      </c>
      <c r="E144" s="9">
        <f t="shared" si="11"/>
        <v>0.95199999999999996</v>
      </c>
      <c r="F144" s="21"/>
      <c r="G144" s="21"/>
      <c r="H144" s="21"/>
      <c r="I144" s="21"/>
      <c r="J144" s="50"/>
      <c r="K144" s="50"/>
    </row>
    <row r="145" spans="1:12" s="22" customFormat="1" x14ac:dyDescent="0.25">
      <c r="A145" s="49" t="s">
        <v>36</v>
      </c>
      <c r="B145" s="4">
        <v>1005</v>
      </c>
      <c r="C145" s="20">
        <v>10</v>
      </c>
      <c r="D145" s="20">
        <v>10</v>
      </c>
      <c r="E145" s="9">
        <f t="shared" si="11"/>
        <v>10.050000000000001</v>
      </c>
      <c r="F145" s="21"/>
      <c r="G145" s="21"/>
      <c r="H145" s="21"/>
      <c r="I145" s="21"/>
      <c r="J145" s="50"/>
      <c r="K145" s="50"/>
    </row>
    <row r="146" spans="1:12" ht="45" x14ac:dyDescent="0.25">
      <c r="A146" s="124" t="s">
        <v>270</v>
      </c>
      <c r="B146" s="130"/>
      <c r="C146" s="132"/>
      <c r="D146" s="132"/>
      <c r="E146" s="125">
        <f>SUM(E147:E148)</f>
        <v>7.0188000000000006</v>
      </c>
      <c r="F146" s="127">
        <v>200</v>
      </c>
      <c r="G146" s="127">
        <v>0.2</v>
      </c>
      <c r="H146" s="127">
        <v>0</v>
      </c>
      <c r="I146" s="127">
        <v>20.6</v>
      </c>
      <c r="J146" s="128">
        <v>83.2</v>
      </c>
      <c r="K146" s="134" t="s">
        <v>223</v>
      </c>
    </row>
    <row r="147" spans="1:12" x14ac:dyDescent="0.25">
      <c r="A147" s="49" t="s">
        <v>106</v>
      </c>
      <c r="B147" s="4">
        <v>123</v>
      </c>
      <c r="C147" s="19">
        <v>45.6</v>
      </c>
      <c r="D147" s="19">
        <v>45</v>
      </c>
      <c r="E147" s="23">
        <f>B147*C147/1000</f>
        <v>5.6088000000000005</v>
      </c>
      <c r="F147" s="21"/>
      <c r="G147" s="21"/>
      <c r="H147" s="21"/>
      <c r="I147" s="21"/>
      <c r="J147" s="103"/>
      <c r="K147" s="50"/>
      <c r="L147" s="29"/>
    </row>
    <row r="148" spans="1:12" ht="13.5" customHeight="1" x14ac:dyDescent="0.25">
      <c r="A148" s="44" t="s">
        <v>14</v>
      </c>
      <c r="B148" s="4">
        <v>94</v>
      </c>
      <c r="C148" s="19">
        <v>15</v>
      </c>
      <c r="D148" s="19">
        <v>15</v>
      </c>
      <c r="E148" s="23">
        <f>B148*C148/1000</f>
        <v>1.41</v>
      </c>
      <c r="F148" s="21"/>
      <c r="G148" s="21"/>
      <c r="H148" s="21"/>
      <c r="I148" s="21"/>
      <c r="J148" s="103"/>
      <c r="K148" s="50"/>
    </row>
    <row r="149" spans="1:12" hidden="1" x14ac:dyDescent="0.25">
      <c r="A149" s="44" t="s">
        <v>72</v>
      </c>
      <c r="B149" s="4"/>
      <c r="C149" s="19"/>
      <c r="D149" s="19"/>
      <c r="E149" s="39">
        <f>B149*C149/1000</f>
        <v>0</v>
      </c>
      <c r="F149" s="21"/>
      <c r="G149" s="21"/>
      <c r="H149" s="21"/>
      <c r="I149" s="21"/>
      <c r="J149" s="50"/>
      <c r="K149" s="50"/>
    </row>
    <row r="150" spans="1:12" x14ac:dyDescent="0.25">
      <c r="A150" s="46" t="s">
        <v>23</v>
      </c>
      <c r="B150" s="4">
        <v>72</v>
      </c>
      <c r="C150" s="17">
        <v>40</v>
      </c>
      <c r="D150" s="17">
        <v>40</v>
      </c>
      <c r="E150" s="8">
        <f t="shared" si="11"/>
        <v>2.88</v>
      </c>
      <c r="F150" s="7">
        <v>40</v>
      </c>
      <c r="G150" s="7">
        <v>1.9</v>
      </c>
      <c r="H150" s="7">
        <v>0.4</v>
      </c>
      <c r="I150" s="7">
        <v>17.5</v>
      </c>
      <c r="J150" s="47">
        <v>81</v>
      </c>
      <c r="K150" s="47"/>
    </row>
    <row r="151" spans="1:12" ht="15.75" thickBot="1" x14ac:dyDescent="0.3">
      <c r="A151" s="90" t="s">
        <v>27</v>
      </c>
      <c r="B151" s="91">
        <v>72</v>
      </c>
      <c r="C151" s="92">
        <v>60</v>
      </c>
      <c r="D151" s="92">
        <v>60</v>
      </c>
      <c r="E151" s="93">
        <f t="shared" si="11"/>
        <v>4.32</v>
      </c>
      <c r="F151" s="94">
        <v>60</v>
      </c>
      <c r="G151" s="94">
        <v>3</v>
      </c>
      <c r="H151" s="94">
        <v>0.8</v>
      </c>
      <c r="I151" s="94">
        <v>24.3</v>
      </c>
      <c r="J151" s="95">
        <v>116.8</v>
      </c>
      <c r="K151" s="95"/>
    </row>
    <row r="152" spans="1:12" x14ac:dyDescent="0.25">
      <c r="G152" s="52"/>
      <c r="H152" s="52"/>
      <c r="I152" s="52"/>
      <c r="J152" s="52"/>
      <c r="K152" s="52"/>
    </row>
    <row r="155" spans="1:12" ht="18.600000000000001" customHeight="1" x14ac:dyDescent="0.25"/>
  </sheetData>
  <mergeCells count="10">
    <mergeCell ref="K2:K3"/>
    <mergeCell ref="K78:K79"/>
    <mergeCell ref="A78:A79"/>
    <mergeCell ref="B78:B79"/>
    <mergeCell ref="C78:F78"/>
    <mergeCell ref="G78:J78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opLeftCell="A106" workbookViewId="0">
      <selection activeCell="A73" sqref="A73:K73"/>
    </sheetView>
  </sheetViews>
  <sheetFormatPr defaultColWidth="9.140625" defaultRowHeight="15" x14ac:dyDescent="0.25"/>
  <cols>
    <col min="1" max="1" width="32.7109375" style="1" customWidth="1"/>
    <col min="2" max="2" width="6.140625" style="1" customWidth="1"/>
    <col min="3" max="3" width="5.5703125" style="1" customWidth="1"/>
    <col min="4" max="4" width="5.140625" style="1" customWidth="1"/>
    <col min="5" max="5" width="7.140625" style="1" customWidth="1"/>
    <col min="6" max="6" width="6.28515625" style="1" customWidth="1"/>
    <col min="7" max="7" width="6" style="1" customWidth="1"/>
    <col min="8" max="8" width="6.28515625" style="1" customWidth="1"/>
    <col min="9" max="9" width="6" style="1" customWidth="1"/>
    <col min="10" max="10" width="6.7109375" style="1" customWidth="1"/>
    <col min="11" max="11" width="8.14062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10" t="s">
        <v>267</v>
      </c>
    </row>
    <row r="3" spans="1:12" ht="28.15" customHeight="1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11"/>
    </row>
    <row r="4" spans="1:12" ht="18.75" x14ac:dyDescent="0.3">
      <c r="A4" s="38" t="s">
        <v>135</v>
      </c>
      <c r="B4" s="14"/>
      <c r="C4" s="15"/>
      <c r="D4" s="15"/>
      <c r="E4" s="15"/>
      <c r="F4" s="34"/>
      <c r="G4" s="15"/>
      <c r="H4" s="15"/>
      <c r="I4" s="15"/>
      <c r="J4" s="15"/>
      <c r="K4" s="139"/>
    </row>
    <row r="5" spans="1:12" ht="15.75" x14ac:dyDescent="0.25">
      <c r="A5" s="78" t="s">
        <v>24</v>
      </c>
      <c r="B5" s="79"/>
      <c r="C5" s="79"/>
      <c r="D5" s="79"/>
      <c r="E5" s="80">
        <f>E6+E21+E42+E69+E73+E74+E75</f>
        <v>135.52380000000002</v>
      </c>
      <c r="F5" s="121">
        <f t="shared" ref="F5:J5" si="0">F6+F21+F42+F69+F73+F74+F75</f>
        <v>990</v>
      </c>
      <c r="G5" s="81">
        <f t="shared" si="0"/>
        <v>27.8</v>
      </c>
      <c r="H5" s="81">
        <f t="shared" si="0"/>
        <v>26.000000000000004</v>
      </c>
      <c r="I5" s="81">
        <f t="shared" si="0"/>
        <v>127.6</v>
      </c>
      <c r="J5" s="81">
        <f t="shared" si="0"/>
        <v>855.19999999999982</v>
      </c>
      <c r="K5" s="82"/>
    </row>
    <row r="6" spans="1:12" ht="31.15" customHeight="1" x14ac:dyDescent="0.25">
      <c r="A6" s="124" t="s">
        <v>136</v>
      </c>
      <c r="B6" s="130"/>
      <c r="C6" s="127"/>
      <c r="D6" s="127"/>
      <c r="E6" s="125">
        <f>SUM(E7:E20)</f>
        <v>5.4892000000000003</v>
      </c>
      <c r="F6" s="126">
        <v>80</v>
      </c>
      <c r="G6" s="127">
        <v>1.7</v>
      </c>
      <c r="H6" s="131">
        <v>4.0999999999999996</v>
      </c>
      <c r="I6" s="127">
        <v>7.4</v>
      </c>
      <c r="J6" s="134">
        <v>73.3</v>
      </c>
      <c r="K6" s="134" t="s">
        <v>224</v>
      </c>
    </row>
    <row r="7" spans="1:12" ht="45" hidden="1" x14ac:dyDescent="0.25">
      <c r="A7" s="62" t="s">
        <v>93</v>
      </c>
      <c r="B7" s="4"/>
      <c r="C7" s="11"/>
      <c r="D7" s="11"/>
      <c r="E7" s="9">
        <f>B7*C7/1000</f>
        <v>0</v>
      </c>
      <c r="F7" s="11"/>
      <c r="G7" s="11"/>
      <c r="H7" s="11"/>
      <c r="I7" s="11"/>
      <c r="J7" s="48"/>
      <c r="K7" s="48"/>
    </row>
    <row r="8" spans="1:12" x14ac:dyDescent="0.25">
      <c r="A8" s="42" t="s">
        <v>99</v>
      </c>
      <c r="B8" s="4">
        <v>30</v>
      </c>
      <c r="C8" s="11">
        <v>125</v>
      </c>
      <c r="D8" s="11">
        <v>63</v>
      </c>
      <c r="E8" s="9">
        <f>B8*C8/1000</f>
        <v>3.75</v>
      </c>
      <c r="F8" s="11"/>
      <c r="G8" s="11"/>
      <c r="H8" s="11"/>
      <c r="I8" s="11"/>
      <c r="J8" s="48"/>
      <c r="K8" s="48"/>
    </row>
    <row r="9" spans="1:12" x14ac:dyDescent="0.25">
      <c r="A9" s="42" t="s">
        <v>11</v>
      </c>
      <c r="B9" s="4">
        <v>34</v>
      </c>
      <c r="C9" s="11">
        <v>10.6</v>
      </c>
      <c r="D9" s="11">
        <v>8</v>
      </c>
      <c r="E9" s="9">
        <f>B9*C9/1000</f>
        <v>0.3604</v>
      </c>
      <c r="F9" s="11"/>
      <c r="G9" s="11"/>
      <c r="H9" s="11"/>
      <c r="I9" s="11"/>
      <c r="J9" s="48"/>
      <c r="K9" s="48"/>
    </row>
    <row r="10" spans="1:12" hidden="1" x14ac:dyDescent="0.25">
      <c r="A10" s="42" t="s">
        <v>62</v>
      </c>
      <c r="B10" s="4"/>
      <c r="C10" s="11"/>
      <c r="D10" s="11"/>
      <c r="E10" s="9"/>
      <c r="F10" s="11"/>
      <c r="G10" s="11"/>
      <c r="H10" s="11"/>
      <c r="I10" s="11"/>
      <c r="J10" s="48"/>
      <c r="K10" s="48"/>
    </row>
    <row r="11" spans="1:12" hidden="1" x14ac:dyDescent="0.25">
      <c r="A11" s="42" t="s">
        <v>10</v>
      </c>
      <c r="B11" s="4"/>
      <c r="C11" s="11"/>
      <c r="D11" s="11"/>
      <c r="E11" s="9">
        <f t="shared" ref="E11" si="1">B11*C11/1000</f>
        <v>0</v>
      </c>
      <c r="F11" s="11"/>
      <c r="G11" s="11"/>
      <c r="H11" s="11"/>
      <c r="I11" s="11"/>
      <c r="J11" s="48"/>
      <c r="K11" s="48"/>
    </row>
    <row r="12" spans="1:12" hidden="1" x14ac:dyDescent="0.25">
      <c r="A12" s="42" t="s">
        <v>61</v>
      </c>
      <c r="B12" s="4"/>
      <c r="C12" s="11"/>
      <c r="D12" s="11"/>
      <c r="E12" s="9"/>
      <c r="F12" s="11"/>
      <c r="G12" s="11"/>
      <c r="H12" s="11"/>
      <c r="I12" s="11"/>
      <c r="J12" s="48"/>
      <c r="K12" s="48"/>
    </row>
    <row r="13" spans="1:12" ht="15.75" customHeight="1" x14ac:dyDescent="0.25">
      <c r="A13" s="42" t="s">
        <v>29</v>
      </c>
      <c r="B13" s="4">
        <v>41</v>
      </c>
      <c r="C13" s="11">
        <v>5</v>
      </c>
      <c r="D13" s="11">
        <v>4</v>
      </c>
      <c r="E13" s="9">
        <f t="shared" ref="E13:E20" si="2">B13*C13/1000</f>
        <v>0.20499999999999999</v>
      </c>
      <c r="F13" s="11"/>
      <c r="G13" s="11"/>
      <c r="H13" s="11"/>
      <c r="I13" s="11"/>
      <c r="J13" s="48"/>
      <c r="K13" s="48"/>
    </row>
    <row r="14" spans="1:12" hidden="1" x14ac:dyDescent="0.25">
      <c r="A14" s="42" t="s">
        <v>26</v>
      </c>
      <c r="B14" s="4"/>
      <c r="C14" s="11"/>
      <c r="D14" s="11"/>
      <c r="E14" s="9">
        <f t="shared" si="2"/>
        <v>0</v>
      </c>
      <c r="F14" s="11"/>
      <c r="G14" s="11"/>
      <c r="H14" s="11"/>
      <c r="I14" s="11"/>
      <c r="J14" s="48"/>
      <c r="K14" s="48"/>
    </row>
    <row r="15" spans="1:12" x14ac:dyDescent="0.25">
      <c r="A15" s="42" t="s">
        <v>116</v>
      </c>
      <c r="B15" s="4">
        <v>1118</v>
      </c>
      <c r="C15" s="11">
        <v>0.1</v>
      </c>
      <c r="D15" s="11">
        <v>0.1</v>
      </c>
      <c r="E15" s="9">
        <f t="shared" si="2"/>
        <v>0.11180000000000001</v>
      </c>
      <c r="F15" s="11"/>
      <c r="G15" s="11"/>
      <c r="H15" s="11"/>
      <c r="I15" s="11"/>
      <c r="J15" s="48"/>
      <c r="K15" s="48"/>
      <c r="L15" s="29"/>
    </row>
    <row r="16" spans="1:12" x14ac:dyDescent="0.25">
      <c r="A16" s="42" t="s">
        <v>14</v>
      </c>
      <c r="B16" s="4">
        <v>94</v>
      </c>
      <c r="C16" s="11">
        <v>3</v>
      </c>
      <c r="D16" s="11">
        <v>3</v>
      </c>
      <c r="E16" s="9">
        <f t="shared" si="2"/>
        <v>0.28199999999999997</v>
      </c>
      <c r="F16" s="11"/>
      <c r="G16" s="11"/>
      <c r="H16" s="11"/>
      <c r="I16" s="11"/>
      <c r="J16" s="48"/>
      <c r="K16" s="48"/>
    </row>
    <row r="17" spans="1:12" ht="25.9" customHeight="1" x14ac:dyDescent="0.25">
      <c r="A17" s="42" t="s">
        <v>117</v>
      </c>
      <c r="B17" s="4"/>
      <c r="C17" s="11">
        <v>5</v>
      </c>
      <c r="D17" s="11">
        <v>5</v>
      </c>
      <c r="E17" s="9"/>
      <c r="F17" s="11"/>
      <c r="G17" s="11"/>
      <c r="H17" s="11"/>
      <c r="I17" s="11"/>
      <c r="J17" s="48"/>
      <c r="K17" s="48"/>
    </row>
    <row r="18" spans="1:12" ht="45" hidden="1" x14ac:dyDescent="0.25">
      <c r="A18" s="42" t="s">
        <v>64</v>
      </c>
      <c r="B18" s="4"/>
      <c r="C18" s="11"/>
      <c r="D18" s="11"/>
      <c r="E18" s="9">
        <f t="shared" si="2"/>
        <v>0</v>
      </c>
      <c r="F18" s="11"/>
      <c r="G18" s="11"/>
      <c r="H18" s="11"/>
      <c r="I18" s="11"/>
      <c r="J18" s="48"/>
      <c r="K18" s="48"/>
    </row>
    <row r="19" spans="1:12" hidden="1" x14ac:dyDescent="0.25">
      <c r="A19" s="42" t="s">
        <v>32</v>
      </c>
      <c r="B19" s="4"/>
      <c r="C19" s="11"/>
      <c r="D19" s="11"/>
      <c r="E19" s="9">
        <f t="shared" si="2"/>
        <v>0</v>
      </c>
      <c r="F19" s="11"/>
      <c r="G19" s="11"/>
      <c r="H19" s="11"/>
      <c r="I19" s="11"/>
      <c r="J19" s="48"/>
      <c r="K19" s="48"/>
    </row>
    <row r="20" spans="1:12" x14ac:dyDescent="0.25">
      <c r="A20" s="42" t="s">
        <v>38</v>
      </c>
      <c r="B20" s="4">
        <v>195</v>
      </c>
      <c r="C20" s="11">
        <v>4</v>
      </c>
      <c r="D20" s="11">
        <v>4</v>
      </c>
      <c r="E20" s="9">
        <f t="shared" si="2"/>
        <v>0.78</v>
      </c>
      <c r="F20" s="11"/>
      <c r="G20" s="11"/>
      <c r="H20" s="11"/>
      <c r="I20" s="11"/>
      <c r="J20" s="48"/>
      <c r="K20" s="48"/>
    </row>
    <row r="21" spans="1:12" ht="27.75" customHeight="1" x14ac:dyDescent="0.25">
      <c r="A21" s="46" t="s">
        <v>294</v>
      </c>
      <c r="B21" s="4"/>
      <c r="C21" s="7"/>
      <c r="D21" s="7"/>
      <c r="E21" s="125">
        <f>E23+E28+E30+E31+E32+E35+E37+E41</f>
        <v>23.905999999999999</v>
      </c>
      <c r="F21" s="126">
        <v>250</v>
      </c>
      <c r="G21" s="127">
        <v>7.2</v>
      </c>
      <c r="H21" s="127">
        <v>5.9</v>
      </c>
      <c r="I21" s="127">
        <v>15.4</v>
      </c>
      <c r="J21" s="128">
        <v>143.5</v>
      </c>
      <c r="K21" s="134" t="s">
        <v>225</v>
      </c>
    </row>
    <row r="22" spans="1:12" s="71" customFormat="1" hidden="1" x14ac:dyDescent="0.25">
      <c r="A22" s="72" t="s">
        <v>97</v>
      </c>
      <c r="B22" s="4"/>
      <c r="C22" s="65"/>
      <c r="D22" s="65"/>
      <c r="E22" s="9">
        <f t="shared" ref="E22:E41" si="3">B22*C22/1000</f>
        <v>0</v>
      </c>
      <c r="F22" s="69"/>
      <c r="G22" s="65"/>
      <c r="H22" s="65"/>
      <c r="I22" s="65"/>
      <c r="J22" s="107"/>
      <c r="K22" s="70"/>
    </row>
    <row r="23" spans="1:12" x14ac:dyDescent="0.25">
      <c r="A23" s="49" t="s">
        <v>60</v>
      </c>
      <c r="B23" s="4">
        <v>285</v>
      </c>
      <c r="C23" s="20">
        <v>29</v>
      </c>
      <c r="D23" s="20">
        <v>26</v>
      </c>
      <c r="E23" s="9">
        <f t="shared" si="3"/>
        <v>8.2650000000000006</v>
      </c>
      <c r="F23" s="21"/>
      <c r="G23" s="21"/>
      <c r="H23" s="21"/>
      <c r="I23" s="21"/>
      <c r="J23" s="103"/>
      <c r="K23" s="50"/>
    </row>
    <row r="24" spans="1:12" hidden="1" x14ac:dyDescent="0.25">
      <c r="A24" s="49" t="s">
        <v>99</v>
      </c>
      <c r="B24" s="4"/>
      <c r="C24" s="20"/>
      <c r="D24" s="20"/>
      <c r="E24" s="9">
        <f t="shared" si="3"/>
        <v>0</v>
      </c>
      <c r="F24" s="21"/>
      <c r="G24" s="21"/>
      <c r="H24" s="21"/>
      <c r="I24" s="21"/>
      <c r="J24" s="103"/>
      <c r="K24" s="50"/>
    </row>
    <row r="25" spans="1:12" hidden="1" x14ac:dyDescent="0.25">
      <c r="A25" s="49" t="s">
        <v>125</v>
      </c>
      <c r="B25" s="4"/>
      <c r="C25" s="20"/>
      <c r="D25" s="20"/>
      <c r="E25" s="9">
        <f t="shared" si="3"/>
        <v>0</v>
      </c>
      <c r="F25" s="21"/>
      <c r="G25" s="21"/>
      <c r="H25" s="21"/>
      <c r="I25" s="21"/>
      <c r="J25" s="103"/>
      <c r="K25" s="50"/>
    </row>
    <row r="26" spans="1:12" hidden="1" x14ac:dyDescent="0.25">
      <c r="A26" s="49" t="s">
        <v>12</v>
      </c>
      <c r="B26" s="4"/>
      <c r="C26" s="20"/>
      <c r="D26" s="20"/>
      <c r="E26" s="9">
        <f t="shared" si="3"/>
        <v>0</v>
      </c>
      <c r="F26" s="21"/>
      <c r="G26" s="21"/>
      <c r="H26" s="21"/>
      <c r="I26" s="21"/>
      <c r="J26" s="103"/>
      <c r="K26" s="50"/>
    </row>
    <row r="27" spans="1:12" hidden="1" x14ac:dyDescent="0.25">
      <c r="A27" s="49" t="s">
        <v>99</v>
      </c>
      <c r="B27" s="4"/>
      <c r="C27" s="20"/>
      <c r="D27" s="20"/>
      <c r="E27" s="9">
        <f t="shared" si="3"/>
        <v>0</v>
      </c>
      <c r="F27" s="21"/>
      <c r="G27" s="21"/>
      <c r="H27" s="21"/>
      <c r="I27" s="21"/>
      <c r="J27" s="103"/>
      <c r="K27" s="50"/>
    </row>
    <row r="28" spans="1:12" ht="14.25" customHeight="1" x14ac:dyDescent="0.25">
      <c r="A28" s="43" t="s">
        <v>10</v>
      </c>
      <c r="B28" s="4">
        <v>34</v>
      </c>
      <c r="C28" s="11">
        <v>80</v>
      </c>
      <c r="D28" s="11">
        <v>52</v>
      </c>
      <c r="E28" s="9">
        <f t="shared" si="3"/>
        <v>2.72</v>
      </c>
      <c r="F28" s="5"/>
      <c r="G28" s="5"/>
      <c r="H28" s="5"/>
      <c r="I28" s="5"/>
      <c r="J28" s="64"/>
      <c r="K28" s="58"/>
    </row>
    <row r="29" spans="1:12" ht="30" hidden="1" x14ac:dyDescent="0.25">
      <c r="A29" s="43" t="s">
        <v>118</v>
      </c>
      <c r="B29" s="4"/>
      <c r="C29" s="11"/>
      <c r="D29" s="11"/>
      <c r="E29" s="9">
        <f t="shared" si="3"/>
        <v>0</v>
      </c>
      <c r="F29" s="5"/>
      <c r="G29" s="5"/>
      <c r="H29" s="5"/>
      <c r="I29" s="5"/>
      <c r="J29" s="64"/>
      <c r="K29" s="58"/>
    </row>
    <row r="30" spans="1:12" x14ac:dyDescent="0.25">
      <c r="A30" s="43" t="s">
        <v>137</v>
      </c>
      <c r="B30" s="4">
        <v>56</v>
      </c>
      <c r="C30" s="11">
        <v>5</v>
      </c>
      <c r="D30" s="11">
        <v>5</v>
      </c>
      <c r="E30" s="9">
        <f t="shared" si="3"/>
        <v>0.28000000000000003</v>
      </c>
      <c r="F30" s="5"/>
      <c r="G30" s="5"/>
      <c r="H30" s="5"/>
      <c r="I30" s="5"/>
      <c r="J30" s="64"/>
      <c r="K30" s="58"/>
    </row>
    <row r="31" spans="1:12" x14ac:dyDescent="0.25">
      <c r="A31" s="43" t="s">
        <v>48</v>
      </c>
      <c r="B31" s="4">
        <v>199</v>
      </c>
      <c r="C31" s="11">
        <v>27</v>
      </c>
      <c r="D31" s="11">
        <v>15</v>
      </c>
      <c r="E31" s="9">
        <f t="shared" si="3"/>
        <v>5.3730000000000002</v>
      </c>
      <c r="F31" s="5"/>
      <c r="G31" s="5"/>
      <c r="H31" s="5"/>
      <c r="I31" s="5"/>
      <c r="J31" s="64"/>
      <c r="K31" s="58"/>
      <c r="L31" s="29"/>
    </row>
    <row r="32" spans="1:12" x14ac:dyDescent="0.25">
      <c r="A32" s="42" t="s">
        <v>29</v>
      </c>
      <c r="B32" s="4">
        <v>41</v>
      </c>
      <c r="C32" s="11">
        <v>6</v>
      </c>
      <c r="D32" s="11">
        <v>5</v>
      </c>
      <c r="E32" s="9">
        <f t="shared" si="3"/>
        <v>0.246</v>
      </c>
      <c r="F32" s="5"/>
      <c r="G32" s="5"/>
      <c r="H32" s="5"/>
      <c r="I32" s="5"/>
      <c r="J32" s="64"/>
      <c r="K32" s="58"/>
    </row>
    <row r="33" spans="1:11" hidden="1" x14ac:dyDescent="0.25">
      <c r="A33" s="42" t="s">
        <v>75</v>
      </c>
      <c r="B33" s="4"/>
      <c r="C33" s="11"/>
      <c r="D33" s="11"/>
      <c r="E33" s="9">
        <f t="shared" si="3"/>
        <v>0</v>
      </c>
      <c r="F33" s="5"/>
      <c r="G33" s="5"/>
      <c r="H33" s="5"/>
      <c r="I33" s="5"/>
      <c r="J33" s="64"/>
      <c r="K33" s="58"/>
    </row>
    <row r="34" spans="1:11" hidden="1" x14ac:dyDescent="0.25">
      <c r="A34" s="42" t="s">
        <v>25</v>
      </c>
      <c r="B34" s="4"/>
      <c r="C34" s="11"/>
      <c r="D34" s="11"/>
      <c r="E34" s="9">
        <f t="shared" si="3"/>
        <v>0</v>
      </c>
      <c r="F34" s="5"/>
      <c r="G34" s="5"/>
      <c r="H34" s="5"/>
      <c r="I34" s="5"/>
      <c r="J34" s="64"/>
      <c r="K34" s="58"/>
    </row>
    <row r="35" spans="1:11" ht="12.75" customHeight="1" x14ac:dyDescent="0.25">
      <c r="A35" s="42" t="s">
        <v>11</v>
      </c>
      <c r="B35" s="4">
        <v>34</v>
      </c>
      <c r="C35" s="11">
        <v>13</v>
      </c>
      <c r="D35" s="11">
        <v>10</v>
      </c>
      <c r="E35" s="9">
        <f t="shared" si="3"/>
        <v>0.442</v>
      </c>
      <c r="F35" s="5"/>
      <c r="G35" s="5"/>
      <c r="H35" s="5"/>
      <c r="I35" s="5"/>
      <c r="J35" s="64"/>
      <c r="K35" s="58"/>
    </row>
    <row r="36" spans="1:11" hidden="1" x14ac:dyDescent="0.25">
      <c r="A36" s="42" t="s">
        <v>18</v>
      </c>
      <c r="B36" s="4"/>
      <c r="C36" s="11"/>
      <c r="D36" s="11"/>
      <c r="E36" s="9">
        <f t="shared" si="3"/>
        <v>0</v>
      </c>
      <c r="F36" s="5"/>
      <c r="G36" s="5"/>
      <c r="H36" s="5"/>
      <c r="I36" s="5"/>
      <c r="J36" s="64"/>
      <c r="K36" s="58"/>
    </row>
    <row r="37" spans="1:11" x14ac:dyDescent="0.25">
      <c r="A37" s="42" t="s">
        <v>36</v>
      </c>
      <c r="B37" s="4">
        <v>1005</v>
      </c>
      <c r="C37" s="11">
        <v>5</v>
      </c>
      <c r="D37" s="11">
        <v>5</v>
      </c>
      <c r="E37" s="9">
        <f t="shared" si="3"/>
        <v>5.0250000000000004</v>
      </c>
      <c r="F37" s="5"/>
      <c r="G37" s="5"/>
      <c r="H37" s="5"/>
      <c r="I37" s="5"/>
      <c r="J37" s="64"/>
      <c r="K37" s="58"/>
    </row>
    <row r="38" spans="1:11" hidden="1" x14ac:dyDescent="0.25">
      <c r="A38" s="42" t="s">
        <v>101</v>
      </c>
      <c r="B38" s="4"/>
      <c r="C38" s="11"/>
      <c r="D38" s="11"/>
      <c r="E38" s="9">
        <f t="shared" si="3"/>
        <v>0</v>
      </c>
      <c r="F38" s="5"/>
      <c r="G38" s="5"/>
      <c r="H38" s="5"/>
      <c r="I38" s="5"/>
      <c r="J38" s="64"/>
      <c r="K38" s="58"/>
    </row>
    <row r="39" spans="1:11" hidden="1" x14ac:dyDescent="0.25">
      <c r="A39" s="42" t="s">
        <v>14</v>
      </c>
      <c r="B39" s="4"/>
      <c r="C39" s="11"/>
      <c r="D39" s="11"/>
      <c r="E39" s="9">
        <f t="shared" si="3"/>
        <v>0</v>
      </c>
      <c r="F39" s="5"/>
      <c r="G39" s="5"/>
      <c r="H39" s="5"/>
      <c r="I39" s="5"/>
      <c r="J39" s="64"/>
      <c r="K39" s="58"/>
    </row>
    <row r="40" spans="1:11" hidden="1" x14ac:dyDescent="0.25">
      <c r="A40" s="42" t="s">
        <v>130</v>
      </c>
      <c r="B40" s="4"/>
      <c r="C40" s="11"/>
      <c r="D40" s="11"/>
      <c r="E40" s="9">
        <f t="shared" si="3"/>
        <v>0</v>
      </c>
      <c r="F40" s="5"/>
      <c r="G40" s="5"/>
      <c r="H40" s="5"/>
      <c r="I40" s="5"/>
      <c r="J40" s="64"/>
      <c r="K40" s="58"/>
    </row>
    <row r="41" spans="1:11" x14ac:dyDescent="0.25">
      <c r="A41" s="42" t="s">
        <v>13</v>
      </c>
      <c r="B41" s="4">
        <v>311</v>
      </c>
      <c r="C41" s="11">
        <v>5</v>
      </c>
      <c r="D41" s="11">
        <v>5</v>
      </c>
      <c r="E41" s="9">
        <f t="shared" si="3"/>
        <v>1.5549999999999999</v>
      </c>
      <c r="F41" s="5"/>
      <c r="G41" s="5"/>
      <c r="H41" s="5"/>
      <c r="I41" s="5"/>
      <c r="J41" s="64"/>
      <c r="K41" s="58"/>
    </row>
    <row r="42" spans="1:11" ht="17.45" customHeight="1" x14ac:dyDescent="0.25">
      <c r="A42" s="124" t="s">
        <v>96</v>
      </c>
      <c r="B42" s="130"/>
      <c r="C42" s="132"/>
      <c r="D42" s="132"/>
      <c r="E42" s="125">
        <f>E45+E47+E51+E52+E60</f>
        <v>72.104000000000013</v>
      </c>
      <c r="F42" s="127">
        <v>200</v>
      </c>
      <c r="G42" s="127">
        <v>14.7</v>
      </c>
      <c r="H42" s="127">
        <v>15.3</v>
      </c>
      <c r="I42" s="127">
        <v>26.5</v>
      </c>
      <c r="J42" s="128">
        <v>302.5</v>
      </c>
      <c r="K42" s="134" t="s">
        <v>204</v>
      </c>
    </row>
    <row r="43" spans="1:11" s="68" customFormat="1" hidden="1" x14ac:dyDescent="0.25">
      <c r="A43" s="72" t="s">
        <v>60</v>
      </c>
      <c r="B43" s="4"/>
      <c r="C43" s="73"/>
      <c r="D43" s="73"/>
      <c r="E43" s="9">
        <f t="shared" ref="E43:E61" si="4">B43*C43/1000</f>
        <v>0</v>
      </c>
      <c r="F43" s="66"/>
      <c r="G43" s="66"/>
      <c r="H43" s="66"/>
      <c r="I43" s="66"/>
      <c r="J43" s="108"/>
      <c r="K43" s="67"/>
    </row>
    <row r="44" spans="1:11" s="68" customFormat="1" hidden="1" x14ac:dyDescent="0.25">
      <c r="A44" s="72" t="s">
        <v>104</v>
      </c>
      <c r="B44" s="4"/>
      <c r="C44" s="73"/>
      <c r="D44" s="73"/>
      <c r="E44" s="9">
        <f t="shared" si="4"/>
        <v>0</v>
      </c>
      <c r="F44" s="66"/>
      <c r="G44" s="66"/>
      <c r="H44" s="66"/>
      <c r="I44" s="66"/>
      <c r="J44" s="108"/>
      <c r="K44" s="67"/>
    </row>
    <row r="45" spans="1:11" x14ac:dyDescent="0.25">
      <c r="A45" s="42" t="s">
        <v>169</v>
      </c>
      <c r="B45" s="4">
        <v>784</v>
      </c>
      <c r="C45" s="2">
        <v>79</v>
      </c>
      <c r="D45" s="2">
        <v>79</v>
      </c>
      <c r="E45" s="9">
        <f t="shared" si="4"/>
        <v>61.936</v>
      </c>
      <c r="F45" s="16"/>
      <c r="G45" s="16"/>
      <c r="H45" s="16"/>
      <c r="I45" s="16"/>
      <c r="J45" s="101"/>
      <c r="K45" s="51"/>
    </row>
    <row r="46" spans="1:11" x14ac:dyDescent="0.25">
      <c r="A46" s="56" t="s">
        <v>33</v>
      </c>
      <c r="B46" s="4"/>
      <c r="C46" s="16"/>
      <c r="D46" s="16">
        <v>50</v>
      </c>
      <c r="E46" s="9"/>
      <c r="F46" s="16"/>
      <c r="G46" s="16"/>
      <c r="H46" s="16"/>
      <c r="I46" s="16"/>
      <c r="J46" s="101"/>
      <c r="K46" s="51"/>
    </row>
    <row r="47" spans="1:11" x14ac:dyDescent="0.25">
      <c r="A47" s="42" t="s">
        <v>10</v>
      </c>
      <c r="B47" s="4">
        <v>34</v>
      </c>
      <c r="C47" s="2">
        <v>193</v>
      </c>
      <c r="D47" s="2">
        <v>125</v>
      </c>
      <c r="E47" s="9">
        <f t="shared" si="4"/>
        <v>6.5620000000000003</v>
      </c>
      <c r="F47" s="16"/>
      <c r="G47" s="16"/>
      <c r="H47" s="16"/>
      <c r="I47" s="16"/>
      <c r="J47" s="101"/>
      <c r="K47" s="51"/>
    </row>
    <row r="48" spans="1:11" hidden="1" x14ac:dyDescent="0.25">
      <c r="A48" s="42" t="s">
        <v>58</v>
      </c>
      <c r="B48" s="4"/>
      <c r="C48" s="2"/>
      <c r="D48" s="2"/>
      <c r="E48" s="9">
        <f t="shared" si="4"/>
        <v>0</v>
      </c>
      <c r="F48" s="16"/>
      <c r="G48" s="16"/>
      <c r="H48" s="16"/>
      <c r="I48" s="16"/>
      <c r="J48" s="101"/>
      <c r="K48" s="51"/>
    </row>
    <row r="49" spans="1:11" hidden="1" x14ac:dyDescent="0.25">
      <c r="A49" s="43" t="s">
        <v>38</v>
      </c>
      <c r="B49" s="4"/>
      <c r="C49" s="2"/>
      <c r="D49" s="2"/>
      <c r="E49" s="9">
        <f t="shared" si="4"/>
        <v>0</v>
      </c>
      <c r="F49" s="16"/>
      <c r="G49" s="16"/>
      <c r="H49" s="16"/>
      <c r="I49" s="16"/>
      <c r="J49" s="101"/>
      <c r="K49" s="51"/>
    </row>
    <row r="50" spans="1:11" hidden="1" x14ac:dyDescent="0.25">
      <c r="A50" s="42" t="s">
        <v>120</v>
      </c>
      <c r="B50" s="4"/>
      <c r="C50" s="2"/>
      <c r="D50" s="2"/>
      <c r="E50" s="9">
        <f t="shared" si="4"/>
        <v>0</v>
      </c>
      <c r="F50" s="16"/>
      <c r="G50" s="16"/>
      <c r="H50" s="16"/>
      <c r="I50" s="16"/>
      <c r="J50" s="101"/>
      <c r="K50" s="51"/>
    </row>
    <row r="51" spans="1:11" x14ac:dyDescent="0.25">
      <c r="A51" s="42" t="s">
        <v>11</v>
      </c>
      <c r="B51" s="4">
        <v>34</v>
      </c>
      <c r="C51" s="2">
        <v>27</v>
      </c>
      <c r="D51" s="2">
        <v>20</v>
      </c>
      <c r="E51" s="9">
        <f t="shared" si="4"/>
        <v>0.91800000000000004</v>
      </c>
      <c r="F51" s="16"/>
      <c r="G51" s="16"/>
      <c r="H51" s="16"/>
      <c r="I51" s="16"/>
      <c r="J51" s="101"/>
      <c r="K51" s="51"/>
    </row>
    <row r="52" spans="1:11" x14ac:dyDescent="0.25">
      <c r="A52" s="42" t="s">
        <v>29</v>
      </c>
      <c r="B52" s="4">
        <v>41</v>
      </c>
      <c r="C52" s="2">
        <v>18</v>
      </c>
      <c r="D52" s="2">
        <v>15</v>
      </c>
      <c r="E52" s="9">
        <f t="shared" si="4"/>
        <v>0.73799999999999999</v>
      </c>
      <c r="F52" s="16"/>
      <c r="G52" s="16"/>
      <c r="H52" s="16"/>
      <c r="I52" s="16"/>
      <c r="J52" s="101"/>
      <c r="K52" s="51"/>
    </row>
    <row r="53" spans="1:11" hidden="1" x14ac:dyDescent="0.25">
      <c r="A53" s="42" t="s">
        <v>28</v>
      </c>
      <c r="B53" s="4"/>
      <c r="C53" s="2"/>
      <c r="D53" s="2"/>
      <c r="E53" s="9">
        <f t="shared" si="4"/>
        <v>0</v>
      </c>
      <c r="F53" s="16"/>
      <c r="G53" s="16"/>
      <c r="H53" s="16"/>
      <c r="I53" s="16"/>
      <c r="J53" s="101"/>
      <c r="K53" s="51"/>
    </row>
    <row r="54" spans="1:11" hidden="1" x14ac:dyDescent="0.25">
      <c r="A54" s="42" t="s">
        <v>13</v>
      </c>
      <c r="B54" s="4"/>
      <c r="C54" s="2"/>
      <c r="D54" s="2"/>
      <c r="E54" s="9">
        <f t="shared" si="4"/>
        <v>0</v>
      </c>
      <c r="F54" s="16"/>
      <c r="G54" s="16"/>
      <c r="H54" s="16"/>
      <c r="I54" s="16"/>
      <c r="J54" s="101"/>
      <c r="K54" s="51"/>
    </row>
    <row r="55" spans="1:11" hidden="1" x14ac:dyDescent="0.25">
      <c r="A55" s="42" t="s">
        <v>133</v>
      </c>
      <c r="B55" s="4"/>
      <c r="C55" s="2"/>
      <c r="D55" s="2"/>
      <c r="E55" s="9">
        <f t="shared" si="4"/>
        <v>0</v>
      </c>
      <c r="F55" s="16"/>
      <c r="G55" s="16"/>
      <c r="H55" s="16"/>
      <c r="I55" s="16"/>
      <c r="J55" s="101"/>
      <c r="K55" s="51"/>
    </row>
    <row r="56" spans="1:11" hidden="1" x14ac:dyDescent="0.25">
      <c r="A56" s="42" t="s">
        <v>54</v>
      </c>
      <c r="B56" s="55"/>
      <c r="C56" s="11"/>
      <c r="D56" s="11"/>
      <c r="E56" s="9">
        <f t="shared" si="4"/>
        <v>0</v>
      </c>
      <c r="F56" s="16"/>
      <c r="G56" s="16"/>
      <c r="H56" s="16"/>
      <c r="I56" s="16"/>
      <c r="J56" s="101"/>
      <c r="K56" s="51"/>
    </row>
    <row r="57" spans="1:11" hidden="1" x14ac:dyDescent="0.25">
      <c r="A57" s="42" t="s">
        <v>36</v>
      </c>
      <c r="B57" s="4"/>
      <c r="C57" s="2"/>
      <c r="D57" s="2"/>
      <c r="E57" s="9">
        <f t="shared" si="4"/>
        <v>0</v>
      </c>
      <c r="F57" s="16"/>
      <c r="G57" s="16"/>
      <c r="H57" s="16"/>
      <c r="I57" s="16"/>
      <c r="J57" s="101"/>
      <c r="K57" s="51"/>
    </row>
    <row r="58" spans="1:11" hidden="1" x14ac:dyDescent="0.25">
      <c r="A58" s="42" t="s">
        <v>90</v>
      </c>
      <c r="B58" s="4"/>
      <c r="C58" s="2"/>
      <c r="D58" s="2"/>
      <c r="E58" s="9">
        <f t="shared" si="4"/>
        <v>0</v>
      </c>
      <c r="F58" s="16"/>
      <c r="G58" s="16"/>
      <c r="H58" s="16"/>
      <c r="I58" s="16"/>
      <c r="J58" s="101"/>
      <c r="K58" s="51"/>
    </row>
    <row r="59" spans="1:11" hidden="1" x14ac:dyDescent="0.25">
      <c r="A59" s="42" t="s">
        <v>121</v>
      </c>
      <c r="B59" s="4"/>
      <c r="C59" s="2"/>
      <c r="D59" s="2"/>
      <c r="E59" s="9">
        <f t="shared" si="4"/>
        <v>0</v>
      </c>
      <c r="F59" s="16"/>
      <c r="G59" s="16"/>
      <c r="H59" s="16"/>
      <c r="I59" s="16"/>
      <c r="J59" s="101"/>
      <c r="K59" s="51"/>
    </row>
    <row r="60" spans="1:11" ht="19.5" customHeight="1" x14ac:dyDescent="0.25">
      <c r="A60" s="43" t="s">
        <v>38</v>
      </c>
      <c r="B60" s="4">
        <v>195</v>
      </c>
      <c r="C60" s="2">
        <v>10</v>
      </c>
      <c r="D60" s="2">
        <v>10</v>
      </c>
      <c r="E60" s="9">
        <f t="shared" si="4"/>
        <v>1.95</v>
      </c>
      <c r="F60" s="16"/>
      <c r="G60" s="16"/>
      <c r="H60" s="16"/>
      <c r="I60" s="16"/>
      <c r="J60" s="101"/>
      <c r="K60" s="51"/>
    </row>
    <row r="61" spans="1:11" hidden="1" x14ac:dyDescent="0.25">
      <c r="A61" s="60" t="s">
        <v>19</v>
      </c>
      <c r="B61" s="4"/>
      <c r="C61" s="2"/>
      <c r="D61" s="2"/>
      <c r="E61" s="9">
        <f t="shared" si="4"/>
        <v>0</v>
      </c>
      <c r="F61" s="16"/>
      <c r="G61" s="16"/>
      <c r="H61" s="16"/>
      <c r="I61" s="16"/>
      <c r="J61" s="101"/>
      <c r="K61" s="51"/>
    </row>
    <row r="62" spans="1:11" s="3" customFormat="1" ht="30" hidden="1" x14ac:dyDescent="0.25">
      <c r="A62" s="61" t="s">
        <v>131</v>
      </c>
      <c r="B62" s="4"/>
      <c r="C62" s="7"/>
      <c r="D62" s="7"/>
      <c r="E62" s="8"/>
      <c r="F62" s="7">
        <v>180</v>
      </c>
      <c r="G62" s="7">
        <v>3.2</v>
      </c>
      <c r="H62" s="7">
        <v>7.7</v>
      </c>
      <c r="I62" s="7">
        <v>37.9</v>
      </c>
      <c r="J62" s="99">
        <v>233.7</v>
      </c>
      <c r="K62" s="47"/>
    </row>
    <row r="63" spans="1:11" hidden="1" x14ac:dyDescent="0.25">
      <c r="A63" s="42" t="s">
        <v>40</v>
      </c>
      <c r="B63" s="4"/>
      <c r="C63" s="2"/>
      <c r="D63" s="2"/>
      <c r="E63" s="9">
        <f t="shared" ref="E63:E68" si="5">B63*C63/1000</f>
        <v>0</v>
      </c>
      <c r="F63" s="16"/>
      <c r="G63" s="16"/>
      <c r="H63" s="16"/>
      <c r="I63" s="16"/>
      <c r="J63" s="101"/>
      <c r="K63" s="51"/>
    </row>
    <row r="64" spans="1:11" hidden="1" x14ac:dyDescent="0.25">
      <c r="A64" s="42" t="s">
        <v>104</v>
      </c>
      <c r="B64" s="4"/>
      <c r="C64" s="2"/>
      <c r="D64" s="2"/>
      <c r="E64" s="9">
        <f t="shared" si="5"/>
        <v>0</v>
      </c>
      <c r="F64" s="16"/>
      <c r="G64" s="16"/>
      <c r="H64" s="16"/>
      <c r="I64" s="16"/>
      <c r="J64" s="101"/>
      <c r="K64" s="51"/>
    </row>
    <row r="65" spans="1:11" hidden="1" x14ac:dyDescent="0.25">
      <c r="A65" s="42" t="s">
        <v>19</v>
      </c>
      <c r="B65" s="4"/>
      <c r="C65" s="2"/>
      <c r="D65" s="2"/>
      <c r="E65" s="9">
        <f t="shared" si="5"/>
        <v>0</v>
      </c>
      <c r="F65" s="16"/>
      <c r="G65" s="16"/>
      <c r="H65" s="16"/>
      <c r="I65" s="16"/>
      <c r="J65" s="101"/>
      <c r="K65" s="51"/>
    </row>
    <row r="66" spans="1:11" s="22" customFormat="1" hidden="1" x14ac:dyDescent="0.25">
      <c r="A66" s="49" t="s">
        <v>134</v>
      </c>
      <c r="B66" s="4"/>
      <c r="C66" s="20"/>
      <c r="D66" s="20"/>
      <c r="E66" s="9">
        <f t="shared" si="5"/>
        <v>0</v>
      </c>
      <c r="F66" s="21"/>
      <c r="G66" s="21"/>
      <c r="H66" s="21"/>
      <c r="I66" s="21"/>
      <c r="J66" s="103"/>
      <c r="K66" s="50"/>
    </row>
    <row r="67" spans="1:11" s="22" customFormat="1" hidden="1" x14ac:dyDescent="0.25">
      <c r="A67" s="49" t="s">
        <v>11</v>
      </c>
      <c r="B67" s="4"/>
      <c r="C67" s="20"/>
      <c r="D67" s="20"/>
      <c r="E67" s="9">
        <f t="shared" si="5"/>
        <v>0</v>
      </c>
      <c r="F67" s="21"/>
      <c r="G67" s="21"/>
      <c r="H67" s="21"/>
      <c r="I67" s="21"/>
      <c r="J67" s="103"/>
      <c r="K67" s="50"/>
    </row>
    <row r="68" spans="1:11" s="22" customFormat="1" hidden="1" x14ac:dyDescent="0.25">
      <c r="A68" s="49" t="s">
        <v>36</v>
      </c>
      <c r="B68" s="4"/>
      <c r="C68" s="20"/>
      <c r="D68" s="20"/>
      <c r="E68" s="9">
        <f t="shared" si="5"/>
        <v>0</v>
      </c>
      <c r="F68" s="21"/>
      <c r="G68" s="21"/>
      <c r="H68" s="21"/>
      <c r="I68" s="21"/>
      <c r="J68" s="103"/>
      <c r="K68" s="50"/>
    </row>
    <row r="69" spans="1:11" ht="15.6" customHeight="1" x14ac:dyDescent="0.25">
      <c r="A69" s="124" t="s">
        <v>98</v>
      </c>
      <c r="B69" s="130"/>
      <c r="C69" s="132"/>
      <c r="D69" s="132"/>
      <c r="E69" s="125">
        <f>SUM(E71:E72)</f>
        <v>5.1045999999999996</v>
      </c>
      <c r="F69" s="127">
        <v>200</v>
      </c>
      <c r="G69" s="127">
        <v>0.7</v>
      </c>
      <c r="H69" s="127">
        <v>0</v>
      </c>
      <c r="I69" s="127">
        <v>23.9</v>
      </c>
      <c r="J69" s="128">
        <v>98.4</v>
      </c>
      <c r="K69" s="134" t="s">
        <v>205</v>
      </c>
    </row>
    <row r="70" spans="1:11" ht="30" hidden="1" x14ac:dyDescent="0.25">
      <c r="A70" s="44" t="s">
        <v>114</v>
      </c>
      <c r="B70" s="4"/>
      <c r="C70" s="19"/>
      <c r="D70" s="19"/>
      <c r="E70" s="39">
        <f>B70*C70/1000</f>
        <v>0</v>
      </c>
      <c r="F70" s="21"/>
      <c r="G70" s="21"/>
      <c r="H70" s="21"/>
      <c r="I70" s="21"/>
      <c r="J70" s="103"/>
      <c r="K70" s="50"/>
    </row>
    <row r="71" spans="1:11" x14ac:dyDescent="0.25">
      <c r="A71" s="44" t="s">
        <v>15</v>
      </c>
      <c r="B71" s="4">
        <v>182</v>
      </c>
      <c r="C71" s="19">
        <v>20.3</v>
      </c>
      <c r="D71" s="19">
        <v>20</v>
      </c>
      <c r="E71" s="23">
        <f>B71*C71/1000</f>
        <v>3.6945999999999999</v>
      </c>
      <c r="F71" s="21"/>
      <c r="G71" s="21"/>
      <c r="H71" s="21"/>
      <c r="I71" s="21"/>
      <c r="J71" s="103"/>
      <c r="K71" s="50"/>
    </row>
    <row r="72" spans="1:11" x14ac:dyDescent="0.25">
      <c r="A72" s="44" t="s">
        <v>14</v>
      </c>
      <c r="B72" s="4">
        <v>94</v>
      </c>
      <c r="C72" s="19">
        <v>15</v>
      </c>
      <c r="D72" s="19">
        <v>15</v>
      </c>
      <c r="E72" s="23">
        <f>B72*C72/1000</f>
        <v>1.41</v>
      </c>
      <c r="F72" s="21"/>
      <c r="G72" s="21"/>
      <c r="H72" s="21"/>
      <c r="I72" s="21"/>
      <c r="J72" s="103"/>
      <c r="K72" s="50"/>
    </row>
    <row r="73" spans="1:11" ht="45" x14ac:dyDescent="0.25">
      <c r="A73" s="124" t="s">
        <v>138</v>
      </c>
      <c r="B73" s="130">
        <v>123</v>
      </c>
      <c r="C73" s="132">
        <v>200</v>
      </c>
      <c r="D73" s="132">
        <v>200</v>
      </c>
      <c r="E73" s="125">
        <f t="shared" ref="E73" si="6">B73*C73/1000</f>
        <v>24.6</v>
      </c>
      <c r="F73" s="127">
        <v>200</v>
      </c>
      <c r="G73" s="127">
        <v>0.8</v>
      </c>
      <c r="H73" s="127">
        <v>0</v>
      </c>
      <c r="I73" s="127">
        <v>28.8</v>
      </c>
      <c r="J73" s="134">
        <v>118.4</v>
      </c>
      <c r="K73" s="134" t="s">
        <v>201</v>
      </c>
    </row>
    <row r="74" spans="1:11" x14ac:dyDescent="0.25">
      <c r="A74" s="46" t="s">
        <v>23</v>
      </c>
      <c r="B74" s="4">
        <v>72</v>
      </c>
      <c r="C74" s="17">
        <v>20</v>
      </c>
      <c r="D74" s="17">
        <v>20</v>
      </c>
      <c r="E74" s="8">
        <f t="shared" ref="E74:E75" si="7">B74*C74/1000</f>
        <v>1.44</v>
      </c>
      <c r="F74" s="7">
        <v>20</v>
      </c>
      <c r="G74" s="7">
        <v>0.7</v>
      </c>
      <c r="H74" s="7">
        <v>0.1</v>
      </c>
      <c r="I74" s="7">
        <v>9.4</v>
      </c>
      <c r="J74" s="141">
        <v>41.3</v>
      </c>
      <c r="K74" s="47"/>
    </row>
    <row r="75" spans="1:11" ht="15.75" thickBot="1" x14ac:dyDescent="0.3">
      <c r="A75" s="90" t="s">
        <v>27</v>
      </c>
      <c r="B75" s="91">
        <v>72</v>
      </c>
      <c r="C75" s="92">
        <v>40</v>
      </c>
      <c r="D75" s="92">
        <v>40</v>
      </c>
      <c r="E75" s="93">
        <f t="shared" si="7"/>
        <v>2.88</v>
      </c>
      <c r="F75" s="94">
        <v>40</v>
      </c>
      <c r="G75" s="94">
        <v>2</v>
      </c>
      <c r="H75" s="94">
        <v>0.6</v>
      </c>
      <c r="I75" s="94">
        <v>16.2</v>
      </c>
      <c r="J75" s="109">
        <v>77.8</v>
      </c>
      <c r="K75" s="95"/>
    </row>
    <row r="76" spans="1:11" ht="21" customHeight="1" thickBot="1" x14ac:dyDescent="0.3"/>
    <row r="77" spans="1:11" ht="14.45" customHeight="1" x14ac:dyDescent="0.25">
      <c r="A77" s="286" t="s">
        <v>0</v>
      </c>
      <c r="B77" s="288" t="s">
        <v>1</v>
      </c>
      <c r="C77" s="290"/>
      <c r="D77" s="290"/>
      <c r="E77" s="290"/>
      <c r="F77" s="290"/>
      <c r="G77" s="291" t="s">
        <v>6</v>
      </c>
      <c r="H77" s="291"/>
      <c r="I77" s="291"/>
      <c r="J77" s="292"/>
      <c r="K77" s="310" t="s">
        <v>175</v>
      </c>
    </row>
    <row r="78" spans="1:11" ht="28.15" customHeight="1" thickBot="1" x14ac:dyDescent="0.3">
      <c r="A78" s="287"/>
      <c r="B78" s="289"/>
      <c r="C78" s="31" t="s">
        <v>2</v>
      </c>
      <c r="D78" s="31" t="s">
        <v>3</v>
      </c>
      <c r="E78" s="31" t="s">
        <v>4</v>
      </c>
      <c r="F78" s="31" t="s">
        <v>5</v>
      </c>
      <c r="G78" s="32" t="s">
        <v>7</v>
      </c>
      <c r="H78" s="31" t="s">
        <v>8</v>
      </c>
      <c r="I78" s="31" t="s">
        <v>22</v>
      </c>
      <c r="J78" s="33" t="s">
        <v>9</v>
      </c>
      <c r="K78" s="311"/>
    </row>
    <row r="79" spans="1:11" ht="18.75" x14ac:dyDescent="0.3">
      <c r="A79" s="38" t="s">
        <v>135</v>
      </c>
      <c r="B79" s="14"/>
      <c r="C79" s="15"/>
      <c r="D79" s="15"/>
      <c r="E79" s="15"/>
      <c r="F79" s="34"/>
      <c r="G79" s="15"/>
      <c r="H79" s="15"/>
      <c r="I79" s="15"/>
      <c r="J79" s="30"/>
      <c r="K79" s="139"/>
    </row>
    <row r="80" spans="1:11" ht="15.75" x14ac:dyDescent="0.25">
      <c r="A80" s="78" t="s">
        <v>24</v>
      </c>
      <c r="B80" s="79"/>
      <c r="C80" s="79"/>
      <c r="D80" s="79"/>
      <c r="E80" s="80">
        <f>E81+E96+E117+E144+E148+E149+E150</f>
        <v>142.53495999999998</v>
      </c>
      <c r="F80" s="83">
        <f t="shared" ref="F80:J80" si="8">F81+F96+F117+F144+F148+F149+F150</f>
        <v>1100</v>
      </c>
      <c r="G80" s="83">
        <f t="shared" si="8"/>
        <v>31.2</v>
      </c>
      <c r="H80" s="83">
        <f t="shared" si="8"/>
        <v>30.299999999999997</v>
      </c>
      <c r="I80" s="83">
        <f t="shared" si="8"/>
        <v>155.69999999999999</v>
      </c>
      <c r="J80" s="83">
        <f t="shared" si="8"/>
        <v>1020.3</v>
      </c>
      <c r="K80" s="82"/>
    </row>
    <row r="81" spans="1:12" ht="45" x14ac:dyDescent="0.25">
      <c r="A81" s="124" t="s">
        <v>136</v>
      </c>
      <c r="B81" s="130"/>
      <c r="C81" s="127"/>
      <c r="D81" s="127"/>
      <c r="E81" s="125">
        <f>SUM(E82:E95)</f>
        <v>6.7063600000000001</v>
      </c>
      <c r="F81" s="126">
        <v>100</v>
      </c>
      <c r="G81" s="127">
        <v>2.1</v>
      </c>
      <c r="H81" s="131">
        <v>5.0999999999999996</v>
      </c>
      <c r="I81" s="127">
        <v>9.3000000000000007</v>
      </c>
      <c r="J81" s="134">
        <v>91.5</v>
      </c>
      <c r="K81" s="134" t="s">
        <v>224</v>
      </c>
    </row>
    <row r="82" spans="1:12" ht="45" hidden="1" customHeight="1" x14ac:dyDescent="0.25">
      <c r="A82" s="62" t="s">
        <v>93</v>
      </c>
      <c r="B82" s="4"/>
      <c r="C82" s="11"/>
      <c r="D82" s="11"/>
      <c r="E82" s="9">
        <f>B82*C82/1000</f>
        <v>0</v>
      </c>
      <c r="F82" s="11"/>
      <c r="G82" s="11"/>
      <c r="H82" s="11"/>
      <c r="I82" s="11"/>
      <c r="J82" s="48"/>
      <c r="K82" s="48"/>
    </row>
    <row r="83" spans="1:12" x14ac:dyDescent="0.25">
      <c r="A83" s="42" t="s">
        <v>99</v>
      </c>
      <c r="B83" s="4">
        <v>30</v>
      </c>
      <c r="C83" s="11">
        <v>154</v>
      </c>
      <c r="D83" s="11">
        <v>78</v>
      </c>
      <c r="E83" s="9">
        <f>B83*C83/1000</f>
        <v>4.62</v>
      </c>
      <c r="F83" s="11"/>
      <c r="G83" s="11"/>
      <c r="H83" s="11"/>
      <c r="I83" s="11"/>
      <c r="J83" s="48"/>
      <c r="K83" s="48"/>
    </row>
    <row r="84" spans="1:12" x14ac:dyDescent="0.25">
      <c r="A84" s="42" t="s">
        <v>11</v>
      </c>
      <c r="B84" s="4">
        <v>34</v>
      </c>
      <c r="C84" s="11">
        <v>13.3</v>
      </c>
      <c r="D84" s="11">
        <v>10</v>
      </c>
      <c r="E84" s="9">
        <f>B84*C84/1000</f>
        <v>0.45220000000000005</v>
      </c>
      <c r="F84" s="11"/>
      <c r="G84" s="11"/>
      <c r="H84" s="11"/>
      <c r="I84" s="11"/>
      <c r="J84" s="48"/>
      <c r="K84" s="48"/>
    </row>
    <row r="85" spans="1:12" ht="15" hidden="1" customHeight="1" x14ac:dyDescent="0.25">
      <c r="A85" s="42" t="s">
        <v>62</v>
      </c>
      <c r="B85" s="4"/>
      <c r="C85" s="11"/>
      <c r="D85" s="11"/>
      <c r="E85" s="9"/>
      <c r="F85" s="11"/>
      <c r="G85" s="11"/>
      <c r="H85" s="11"/>
      <c r="I85" s="11"/>
      <c r="J85" s="48"/>
      <c r="K85" s="48"/>
    </row>
    <row r="86" spans="1:12" ht="15" hidden="1" customHeight="1" x14ac:dyDescent="0.25">
      <c r="A86" s="42" t="s">
        <v>10</v>
      </c>
      <c r="B86" s="4"/>
      <c r="C86" s="11"/>
      <c r="D86" s="11"/>
      <c r="E86" s="9">
        <f t="shared" ref="E86" si="9">B86*C86/1000</f>
        <v>0</v>
      </c>
      <c r="F86" s="11"/>
      <c r="G86" s="11"/>
      <c r="H86" s="11"/>
      <c r="I86" s="11"/>
      <c r="J86" s="48"/>
      <c r="K86" s="48"/>
    </row>
    <row r="87" spans="1:12" ht="15" hidden="1" customHeight="1" x14ac:dyDescent="0.25">
      <c r="A87" s="42" t="s">
        <v>61</v>
      </c>
      <c r="B87" s="4"/>
      <c r="C87" s="11"/>
      <c r="D87" s="11"/>
      <c r="E87" s="9"/>
      <c r="F87" s="11"/>
      <c r="G87" s="11"/>
      <c r="H87" s="11"/>
      <c r="I87" s="11"/>
      <c r="J87" s="48"/>
      <c r="K87" s="48"/>
    </row>
    <row r="88" spans="1:12" ht="15.75" customHeight="1" x14ac:dyDescent="0.25">
      <c r="A88" s="42" t="s">
        <v>29</v>
      </c>
      <c r="B88" s="4">
        <v>41</v>
      </c>
      <c r="C88" s="11">
        <v>6</v>
      </c>
      <c r="D88" s="11">
        <v>5</v>
      </c>
      <c r="E88" s="9">
        <f t="shared" ref="E88:E95" si="10">B88*C88/1000</f>
        <v>0.246</v>
      </c>
      <c r="F88" s="11"/>
      <c r="G88" s="11"/>
      <c r="H88" s="11"/>
      <c r="I88" s="11"/>
      <c r="J88" s="48"/>
      <c r="K88" s="48"/>
    </row>
    <row r="89" spans="1:12" ht="15" hidden="1" customHeight="1" x14ac:dyDescent="0.25">
      <c r="A89" s="42" t="s">
        <v>26</v>
      </c>
      <c r="B89" s="4"/>
      <c r="C89" s="11"/>
      <c r="D89" s="11"/>
      <c r="E89" s="9">
        <f t="shared" si="10"/>
        <v>0</v>
      </c>
      <c r="F89" s="11"/>
      <c r="G89" s="11"/>
      <c r="H89" s="11"/>
      <c r="I89" s="11"/>
      <c r="J89" s="48"/>
      <c r="K89" s="48"/>
    </row>
    <row r="90" spans="1:12" x14ac:dyDescent="0.25">
      <c r="A90" s="42" t="s">
        <v>116</v>
      </c>
      <c r="B90" s="4">
        <v>1118</v>
      </c>
      <c r="C90" s="11">
        <v>0.12</v>
      </c>
      <c r="D90" s="11">
        <v>0.12</v>
      </c>
      <c r="E90" s="9">
        <f t="shared" si="10"/>
        <v>0.13416</v>
      </c>
      <c r="F90" s="11"/>
      <c r="G90" s="11"/>
      <c r="H90" s="11"/>
      <c r="I90" s="11"/>
      <c r="J90" s="48"/>
      <c r="K90" s="48"/>
      <c r="L90" s="29"/>
    </row>
    <row r="91" spans="1:12" x14ac:dyDescent="0.25">
      <c r="A91" s="42" t="s">
        <v>14</v>
      </c>
      <c r="B91" s="4">
        <v>93</v>
      </c>
      <c r="C91" s="11">
        <v>3</v>
      </c>
      <c r="D91" s="11">
        <v>3</v>
      </c>
      <c r="E91" s="9">
        <f t="shared" si="10"/>
        <v>0.27900000000000003</v>
      </c>
      <c r="F91" s="11"/>
      <c r="G91" s="11"/>
      <c r="H91" s="11"/>
      <c r="I91" s="11"/>
      <c r="J91" s="48"/>
      <c r="K91" s="48"/>
    </row>
    <row r="92" spans="1:12" ht="25.9" customHeight="1" x14ac:dyDescent="0.25">
      <c r="A92" s="42" t="s">
        <v>117</v>
      </c>
      <c r="B92" s="4"/>
      <c r="C92" s="11">
        <v>6</v>
      </c>
      <c r="D92" s="11">
        <v>6</v>
      </c>
      <c r="E92" s="9">
        <f t="shared" si="10"/>
        <v>0</v>
      </c>
      <c r="F92" s="11"/>
      <c r="G92" s="11"/>
      <c r="H92" s="11"/>
      <c r="I92" s="11"/>
      <c r="J92" s="48"/>
      <c r="K92" s="48"/>
    </row>
    <row r="93" spans="1:12" ht="45" hidden="1" customHeight="1" x14ac:dyDescent="0.25">
      <c r="A93" s="42" t="s">
        <v>64</v>
      </c>
      <c r="B93" s="4"/>
      <c r="C93" s="11"/>
      <c r="D93" s="11"/>
      <c r="E93" s="9">
        <f t="shared" si="10"/>
        <v>0</v>
      </c>
      <c r="F93" s="11"/>
      <c r="G93" s="11"/>
      <c r="H93" s="11"/>
      <c r="I93" s="11"/>
      <c r="J93" s="48"/>
      <c r="K93" s="48"/>
    </row>
    <row r="94" spans="1:12" ht="15" hidden="1" customHeight="1" x14ac:dyDescent="0.25">
      <c r="A94" s="42" t="s">
        <v>32</v>
      </c>
      <c r="B94" s="4"/>
      <c r="C94" s="11"/>
      <c r="D94" s="11"/>
      <c r="E94" s="9">
        <f t="shared" si="10"/>
        <v>0</v>
      </c>
      <c r="F94" s="11"/>
      <c r="G94" s="11"/>
      <c r="H94" s="11"/>
      <c r="I94" s="11"/>
      <c r="J94" s="48"/>
      <c r="K94" s="48"/>
    </row>
    <row r="95" spans="1:12" x14ac:dyDescent="0.25">
      <c r="A95" s="42" t="s">
        <v>38</v>
      </c>
      <c r="B95" s="4">
        <v>195</v>
      </c>
      <c r="C95" s="11">
        <v>5</v>
      </c>
      <c r="D95" s="11">
        <v>5</v>
      </c>
      <c r="E95" s="9">
        <f t="shared" si="10"/>
        <v>0.97499999999999998</v>
      </c>
      <c r="F95" s="11"/>
      <c r="G95" s="11"/>
      <c r="H95" s="11"/>
      <c r="I95" s="11"/>
      <c r="J95" s="48"/>
      <c r="K95" s="48"/>
    </row>
    <row r="96" spans="1:12" ht="27.75" customHeight="1" x14ac:dyDescent="0.25">
      <c r="A96" s="46" t="s">
        <v>294</v>
      </c>
      <c r="B96" s="4"/>
      <c r="C96" s="7"/>
      <c r="D96" s="7"/>
      <c r="E96" s="125">
        <f>E98+E103+E105+E106+E107+E110+E112+E116</f>
        <v>23.905999999999999</v>
      </c>
      <c r="F96" s="126">
        <v>250</v>
      </c>
      <c r="G96" s="127">
        <v>7.2</v>
      </c>
      <c r="H96" s="127">
        <v>5.9</v>
      </c>
      <c r="I96" s="127">
        <v>15.4</v>
      </c>
      <c r="J96" s="128">
        <v>143.5</v>
      </c>
      <c r="K96" s="134" t="s">
        <v>225</v>
      </c>
    </row>
    <row r="97" spans="1:12" s="71" customFormat="1" ht="15" hidden="1" customHeight="1" x14ac:dyDescent="0.25">
      <c r="A97" s="72" t="s">
        <v>97</v>
      </c>
      <c r="B97" s="4"/>
      <c r="C97" s="65"/>
      <c r="D97" s="65"/>
      <c r="E97" s="9">
        <f t="shared" ref="E97:E116" si="11">B97*C97/1000</f>
        <v>0</v>
      </c>
      <c r="F97" s="69"/>
      <c r="G97" s="65"/>
      <c r="H97" s="65"/>
      <c r="I97" s="65"/>
      <c r="J97" s="107"/>
      <c r="K97" s="70"/>
    </row>
    <row r="98" spans="1:12" x14ac:dyDescent="0.25">
      <c r="A98" s="49" t="s">
        <v>60</v>
      </c>
      <c r="B98" s="4">
        <v>285</v>
      </c>
      <c r="C98" s="20">
        <v>29</v>
      </c>
      <c r="D98" s="20">
        <v>26</v>
      </c>
      <c r="E98" s="9">
        <f t="shared" si="11"/>
        <v>8.2650000000000006</v>
      </c>
      <c r="F98" s="21"/>
      <c r="G98" s="21"/>
      <c r="H98" s="21"/>
      <c r="I98" s="21"/>
      <c r="J98" s="103"/>
      <c r="K98" s="50"/>
    </row>
    <row r="99" spans="1:12" ht="15" hidden="1" customHeight="1" x14ac:dyDescent="0.25">
      <c r="A99" s="49" t="s">
        <v>99</v>
      </c>
      <c r="B99" s="4"/>
      <c r="C99" s="20"/>
      <c r="D99" s="20"/>
      <c r="E99" s="9">
        <f t="shared" si="11"/>
        <v>0</v>
      </c>
      <c r="F99" s="21"/>
      <c r="G99" s="21"/>
      <c r="H99" s="21"/>
      <c r="I99" s="21"/>
      <c r="J99" s="103"/>
      <c r="K99" s="50"/>
    </row>
    <row r="100" spans="1:12" ht="15" hidden="1" customHeight="1" x14ac:dyDescent="0.25">
      <c r="A100" s="49" t="s">
        <v>125</v>
      </c>
      <c r="B100" s="4"/>
      <c r="C100" s="20"/>
      <c r="D100" s="20"/>
      <c r="E100" s="9">
        <f t="shared" si="11"/>
        <v>0</v>
      </c>
      <c r="F100" s="21"/>
      <c r="G100" s="21"/>
      <c r="H100" s="21"/>
      <c r="I100" s="21"/>
      <c r="J100" s="103"/>
      <c r="K100" s="50"/>
    </row>
    <row r="101" spans="1:12" ht="15" hidden="1" customHeight="1" x14ac:dyDescent="0.25">
      <c r="A101" s="49" t="s">
        <v>12</v>
      </c>
      <c r="B101" s="4"/>
      <c r="C101" s="20"/>
      <c r="D101" s="20"/>
      <c r="E101" s="9">
        <f t="shared" si="11"/>
        <v>0</v>
      </c>
      <c r="F101" s="21"/>
      <c r="G101" s="21"/>
      <c r="H101" s="21"/>
      <c r="I101" s="21"/>
      <c r="J101" s="103"/>
      <c r="K101" s="50"/>
    </row>
    <row r="102" spans="1:12" ht="15" hidden="1" customHeight="1" x14ac:dyDescent="0.25">
      <c r="A102" s="49" t="s">
        <v>99</v>
      </c>
      <c r="B102" s="4"/>
      <c r="C102" s="20"/>
      <c r="D102" s="20"/>
      <c r="E102" s="9">
        <f t="shared" si="11"/>
        <v>0</v>
      </c>
      <c r="F102" s="21"/>
      <c r="G102" s="21"/>
      <c r="H102" s="21"/>
      <c r="I102" s="21"/>
      <c r="J102" s="103"/>
      <c r="K102" s="50"/>
    </row>
    <row r="103" spans="1:12" ht="14.25" customHeight="1" x14ac:dyDescent="0.25">
      <c r="A103" s="43" t="s">
        <v>10</v>
      </c>
      <c r="B103" s="4">
        <v>34</v>
      </c>
      <c r="C103" s="11">
        <v>80</v>
      </c>
      <c r="D103" s="11">
        <v>52</v>
      </c>
      <c r="E103" s="9">
        <f t="shared" si="11"/>
        <v>2.72</v>
      </c>
      <c r="F103" s="5"/>
      <c r="G103" s="5"/>
      <c r="H103" s="5"/>
      <c r="I103" s="5"/>
      <c r="J103" s="64"/>
      <c r="K103" s="58"/>
    </row>
    <row r="104" spans="1:12" ht="30" hidden="1" customHeight="1" x14ac:dyDescent="0.25">
      <c r="A104" s="43" t="s">
        <v>118</v>
      </c>
      <c r="B104" s="4"/>
      <c r="C104" s="11"/>
      <c r="D104" s="11"/>
      <c r="E104" s="9">
        <f t="shared" si="11"/>
        <v>0</v>
      </c>
      <c r="F104" s="5"/>
      <c r="G104" s="5"/>
      <c r="H104" s="5"/>
      <c r="I104" s="5"/>
      <c r="J104" s="64"/>
      <c r="K104" s="58"/>
    </row>
    <row r="105" spans="1:12" x14ac:dyDescent="0.25">
      <c r="A105" s="43" t="s">
        <v>137</v>
      </c>
      <c r="B105" s="4">
        <v>56</v>
      </c>
      <c r="C105" s="11">
        <v>5</v>
      </c>
      <c r="D105" s="11">
        <v>5</v>
      </c>
      <c r="E105" s="9">
        <f t="shared" si="11"/>
        <v>0.28000000000000003</v>
      </c>
      <c r="F105" s="5"/>
      <c r="G105" s="5"/>
      <c r="H105" s="5"/>
      <c r="I105" s="5"/>
      <c r="J105" s="64"/>
      <c r="K105" s="58"/>
    </row>
    <row r="106" spans="1:12" x14ac:dyDescent="0.25">
      <c r="A106" s="43" t="s">
        <v>48</v>
      </c>
      <c r="B106" s="4">
        <v>199</v>
      </c>
      <c r="C106" s="11">
        <v>27</v>
      </c>
      <c r="D106" s="11">
        <v>15</v>
      </c>
      <c r="E106" s="9">
        <f t="shared" si="11"/>
        <v>5.3730000000000002</v>
      </c>
      <c r="F106" s="5"/>
      <c r="G106" s="5"/>
      <c r="H106" s="5"/>
      <c r="I106" s="5"/>
      <c r="J106" s="64"/>
      <c r="K106" s="58"/>
      <c r="L106" s="29"/>
    </row>
    <row r="107" spans="1:12" x14ac:dyDescent="0.25">
      <c r="A107" s="42" t="s">
        <v>29</v>
      </c>
      <c r="B107" s="4">
        <v>41</v>
      </c>
      <c r="C107" s="11">
        <v>6</v>
      </c>
      <c r="D107" s="11">
        <v>5</v>
      </c>
      <c r="E107" s="9">
        <f t="shared" si="11"/>
        <v>0.246</v>
      </c>
      <c r="F107" s="5"/>
      <c r="G107" s="5"/>
      <c r="H107" s="5"/>
      <c r="I107" s="5"/>
      <c r="J107" s="64"/>
      <c r="K107" s="58"/>
    </row>
    <row r="108" spans="1:12" ht="15" hidden="1" customHeight="1" x14ac:dyDescent="0.25">
      <c r="A108" s="42" t="s">
        <v>75</v>
      </c>
      <c r="B108" s="4"/>
      <c r="C108" s="11"/>
      <c r="D108" s="11"/>
      <c r="E108" s="9">
        <f t="shared" si="11"/>
        <v>0</v>
      </c>
      <c r="F108" s="5"/>
      <c r="G108" s="5"/>
      <c r="H108" s="5"/>
      <c r="I108" s="5"/>
      <c r="J108" s="64"/>
      <c r="K108" s="58"/>
    </row>
    <row r="109" spans="1:12" ht="15" hidden="1" customHeight="1" x14ac:dyDescent="0.25">
      <c r="A109" s="42" t="s">
        <v>25</v>
      </c>
      <c r="B109" s="4"/>
      <c r="C109" s="11"/>
      <c r="D109" s="11"/>
      <c r="E109" s="9">
        <f t="shared" si="11"/>
        <v>0</v>
      </c>
      <c r="F109" s="5"/>
      <c r="G109" s="5"/>
      <c r="H109" s="5"/>
      <c r="I109" s="5"/>
      <c r="J109" s="64"/>
      <c r="K109" s="58"/>
    </row>
    <row r="110" spans="1:12" ht="12.75" customHeight="1" x14ac:dyDescent="0.25">
      <c r="A110" s="42" t="s">
        <v>11</v>
      </c>
      <c r="B110" s="4">
        <v>34</v>
      </c>
      <c r="C110" s="11">
        <v>13</v>
      </c>
      <c r="D110" s="11">
        <v>10</v>
      </c>
      <c r="E110" s="9">
        <f t="shared" si="11"/>
        <v>0.442</v>
      </c>
      <c r="F110" s="5"/>
      <c r="G110" s="5"/>
      <c r="H110" s="5"/>
      <c r="I110" s="5"/>
      <c r="J110" s="64"/>
      <c r="K110" s="58"/>
    </row>
    <row r="111" spans="1:12" ht="15" hidden="1" customHeight="1" x14ac:dyDescent="0.25">
      <c r="A111" s="42" t="s">
        <v>18</v>
      </c>
      <c r="B111" s="4"/>
      <c r="C111" s="11"/>
      <c r="D111" s="11"/>
      <c r="E111" s="9">
        <f t="shared" si="11"/>
        <v>0</v>
      </c>
      <c r="F111" s="5"/>
      <c r="G111" s="5"/>
      <c r="H111" s="5"/>
      <c r="I111" s="5"/>
      <c r="J111" s="64"/>
      <c r="K111" s="58"/>
    </row>
    <row r="112" spans="1:12" x14ac:dyDescent="0.25">
      <c r="A112" s="42" t="s">
        <v>36</v>
      </c>
      <c r="B112" s="4">
        <v>1005</v>
      </c>
      <c r="C112" s="11">
        <v>5</v>
      </c>
      <c r="D112" s="11">
        <v>5</v>
      </c>
      <c r="E112" s="9">
        <f t="shared" si="11"/>
        <v>5.0250000000000004</v>
      </c>
      <c r="F112" s="5"/>
      <c r="G112" s="5"/>
      <c r="H112" s="5"/>
      <c r="I112" s="5"/>
      <c r="J112" s="64"/>
      <c r="K112" s="58"/>
    </row>
    <row r="113" spans="1:11" ht="15" hidden="1" customHeight="1" x14ac:dyDescent="0.25">
      <c r="A113" s="42" t="s">
        <v>101</v>
      </c>
      <c r="B113" s="4"/>
      <c r="C113" s="11"/>
      <c r="D113" s="11"/>
      <c r="E113" s="9">
        <f t="shared" si="11"/>
        <v>0</v>
      </c>
      <c r="F113" s="5"/>
      <c r="G113" s="5"/>
      <c r="H113" s="5"/>
      <c r="I113" s="5"/>
      <c r="J113" s="64"/>
      <c r="K113" s="58"/>
    </row>
    <row r="114" spans="1:11" ht="15" hidden="1" customHeight="1" x14ac:dyDescent="0.25">
      <c r="A114" s="42" t="s">
        <v>14</v>
      </c>
      <c r="B114" s="4"/>
      <c r="C114" s="11"/>
      <c r="D114" s="11"/>
      <c r="E114" s="9">
        <f t="shared" si="11"/>
        <v>0</v>
      </c>
      <c r="F114" s="5"/>
      <c r="G114" s="5"/>
      <c r="H114" s="5"/>
      <c r="I114" s="5"/>
      <c r="J114" s="64"/>
      <c r="K114" s="58"/>
    </row>
    <row r="115" spans="1:11" ht="15" hidden="1" customHeight="1" x14ac:dyDescent="0.25">
      <c r="A115" s="42" t="s">
        <v>130</v>
      </c>
      <c r="B115" s="4"/>
      <c r="C115" s="11"/>
      <c r="D115" s="11"/>
      <c r="E115" s="9">
        <f t="shared" si="11"/>
        <v>0</v>
      </c>
      <c r="F115" s="5"/>
      <c r="G115" s="5"/>
      <c r="H115" s="5"/>
      <c r="I115" s="5"/>
      <c r="J115" s="64"/>
      <c r="K115" s="58"/>
    </row>
    <row r="116" spans="1:11" x14ac:dyDescent="0.25">
      <c r="A116" s="42" t="s">
        <v>13</v>
      </c>
      <c r="B116" s="4">
        <v>311</v>
      </c>
      <c r="C116" s="11">
        <v>5</v>
      </c>
      <c r="D116" s="11">
        <v>5</v>
      </c>
      <c r="E116" s="9">
        <f t="shared" si="11"/>
        <v>1.5549999999999999</v>
      </c>
      <c r="F116" s="5"/>
      <c r="G116" s="5"/>
      <c r="H116" s="5"/>
      <c r="I116" s="5"/>
      <c r="J116" s="64"/>
      <c r="K116" s="58"/>
    </row>
    <row r="117" spans="1:11" ht="29.45" customHeight="1" x14ac:dyDescent="0.25">
      <c r="A117" s="124" t="s">
        <v>96</v>
      </c>
      <c r="B117" s="130"/>
      <c r="C117" s="132"/>
      <c r="D117" s="132"/>
      <c r="E117" s="125">
        <f>SUM(E120:E135)</f>
        <v>75.018000000000001</v>
      </c>
      <c r="F117" s="127">
        <v>250</v>
      </c>
      <c r="G117" s="127">
        <v>15.7</v>
      </c>
      <c r="H117" s="127">
        <v>17.899999999999999</v>
      </c>
      <c r="I117" s="127">
        <v>32.299999999999997</v>
      </c>
      <c r="J117" s="134">
        <v>352.9</v>
      </c>
      <c r="K117" s="134" t="s">
        <v>204</v>
      </c>
    </row>
    <row r="118" spans="1:11" s="68" customFormat="1" ht="15" hidden="1" customHeight="1" x14ac:dyDescent="0.25">
      <c r="A118" s="72" t="s">
        <v>60</v>
      </c>
      <c r="B118" s="4"/>
      <c r="C118" s="73"/>
      <c r="D118" s="73"/>
      <c r="E118" s="9">
        <f t="shared" ref="E118:E150" si="12">B118*C118/1000</f>
        <v>0</v>
      </c>
      <c r="F118" s="66"/>
      <c r="G118" s="66"/>
      <c r="H118" s="66"/>
      <c r="I118" s="66"/>
      <c r="J118" s="67"/>
      <c r="K118" s="67"/>
    </row>
    <row r="119" spans="1:11" s="68" customFormat="1" ht="16.899999999999999" hidden="1" customHeight="1" x14ac:dyDescent="0.25">
      <c r="A119" s="72" t="s">
        <v>104</v>
      </c>
      <c r="B119" s="4"/>
      <c r="C119" s="73"/>
      <c r="D119" s="73"/>
      <c r="E119" s="9">
        <f t="shared" si="12"/>
        <v>0</v>
      </c>
      <c r="F119" s="66"/>
      <c r="G119" s="66"/>
      <c r="H119" s="66"/>
      <c r="I119" s="66"/>
      <c r="J119" s="67"/>
      <c r="K119" s="67"/>
    </row>
    <row r="120" spans="1:11" x14ac:dyDescent="0.25">
      <c r="A120" s="42" t="s">
        <v>151</v>
      </c>
      <c r="B120" s="4">
        <v>784</v>
      </c>
      <c r="C120" s="2">
        <v>79</v>
      </c>
      <c r="D120" s="2">
        <v>79</v>
      </c>
      <c r="E120" s="9">
        <f t="shared" si="12"/>
        <v>61.936</v>
      </c>
      <c r="F120" s="16"/>
      <c r="G120" s="16"/>
      <c r="H120" s="16"/>
      <c r="I120" s="16"/>
      <c r="J120" s="51"/>
      <c r="K120" s="51"/>
    </row>
    <row r="121" spans="1:11" x14ac:dyDescent="0.25">
      <c r="A121" s="56" t="s">
        <v>33</v>
      </c>
      <c r="B121" s="4"/>
      <c r="C121" s="2"/>
      <c r="D121" s="16">
        <v>50</v>
      </c>
      <c r="E121" s="9"/>
      <c r="F121" s="16"/>
      <c r="G121" s="16"/>
      <c r="H121" s="16"/>
      <c r="I121" s="16"/>
      <c r="J121" s="51"/>
      <c r="K121" s="51"/>
    </row>
    <row r="122" spans="1:11" x14ac:dyDescent="0.25">
      <c r="A122" s="42" t="s">
        <v>10</v>
      </c>
      <c r="B122" s="4">
        <v>34</v>
      </c>
      <c r="C122" s="2">
        <v>254</v>
      </c>
      <c r="D122" s="2">
        <v>165</v>
      </c>
      <c r="E122" s="9">
        <f t="shared" ref="E122" si="13">B122*C122/1000</f>
        <v>8.6359999999999992</v>
      </c>
      <c r="F122" s="16"/>
      <c r="G122" s="16"/>
      <c r="H122" s="16"/>
      <c r="I122" s="16"/>
      <c r="J122" s="51"/>
      <c r="K122" s="51"/>
    </row>
    <row r="123" spans="1:11" ht="15" hidden="1" customHeight="1" x14ac:dyDescent="0.25">
      <c r="A123" s="42" t="s">
        <v>58</v>
      </c>
      <c r="B123" s="4"/>
      <c r="C123" s="2"/>
      <c r="D123" s="2"/>
      <c r="E123" s="9">
        <f t="shared" si="12"/>
        <v>0</v>
      </c>
      <c r="F123" s="16"/>
      <c r="G123" s="16"/>
      <c r="H123" s="16"/>
      <c r="I123" s="16"/>
      <c r="J123" s="51"/>
      <c r="K123" s="51"/>
    </row>
    <row r="124" spans="1:11" ht="15" hidden="1" customHeight="1" x14ac:dyDescent="0.25">
      <c r="A124" s="43" t="s">
        <v>38</v>
      </c>
      <c r="B124" s="4"/>
      <c r="C124" s="2"/>
      <c r="D124" s="2"/>
      <c r="E124" s="9">
        <f t="shared" si="12"/>
        <v>0</v>
      </c>
      <c r="F124" s="16"/>
      <c r="G124" s="16"/>
      <c r="H124" s="16"/>
      <c r="I124" s="16"/>
      <c r="J124" s="51"/>
      <c r="K124" s="51"/>
    </row>
    <row r="125" spans="1:11" ht="15" hidden="1" customHeight="1" x14ac:dyDescent="0.25">
      <c r="A125" s="42" t="s">
        <v>120</v>
      </c>
      <c r="B125" s="4"/>
      <c r="C125" s="2"/>
      <c r="D125" s="2"/>
      <c r="E125" s="9">
        <f t="shared" si="12"/>
        <v>0</v>
      </c>
      <c r="F125" s="16"/>
      <c r="G125" s="16"/>
      <c r="H125" s="16"/>
      <c r="I125" s="16"/>
      <c r="J125" s="51"/>
      <c r="K125" s="51"/>
    </row>
    <row r="126" spans="1:11" x14ac:dyDescent="0.25">
      <c r="A126" s="42" t="s">
        <v>11</v>
      </c>
      <c r="B126" s="4">
        <v>34</v>
      </c>
      <c r="C126" s="2">
        <v>33</v>
      </c>
      <c r="D126" s="2">
        <v>25</v>
      </c>
      <c r="E126" s="9">
        <f t="shared" si="12"/>
        <v>1.1220000000000001</v>
      </c>
      <c r="F126" s="16"/>
      <c r="G126" s="16"/>
      <c r="H126" s="16"/>
      <c r="I126" s="16"/>
      <c r="J126" s="51"/>
      <c r="K126" s="51"/>
    </row>
    <row r="127" spans="1:11" x14ac:dyDescent="0.25">
      <c r="A127" s="42" t="s">
        <v>29</v>
      </c>
      <c r="B127" s="4">
        <v>41</v>
      </c>
      <c r="C127" s="2">
        <v>24</v>
      </c>
      <c r="D127" s="2">
        <v>20</v>
      </c>
      <c r="E127" s="9">
        <f t="shared" si="12"/>
        <v>0.98399999999999999</v>
      </c>
      <c r="F127" s="16"/>
      <c r="G127" s="16"/>
      <c r="H127" s="16"/>
      <c r="I127" s="16"/>
      <c r="J127" s="51"/>
      <c r="K127" s="51"/>
    </row>
    <row r="128" spans="1:11" ht="15" hidden="1" customHeight="1" x14ac:dyDescent="0.25">
      <c r="A128" s="42" t="s">
        <v>28</v>
      </c>
      <c r="B128" s="4"/>
      <c r="C128" s="2"/>
      <c r="D128" s="2"/>
      <c r="E128" s="9">
        <f t="shared" si="12"/>
        <v>0</v>
      </c>
      <c r="F128" s="16"/>
      <c r="G128" s="16"/>
      <c r="H128" s="16"/>
      <c r="I128" s="16"/>
      <c r="J128" s="51"/>
      <c r="K128" s="51"/>
    </row>
    <row r="129" spans="1:11" ht="15" hidden="1" customHeight="1" x14ac:dyDescent="0.25">
      <c r="A129" s="42" t="s">
        <v>13</v>
      </c>
      <c r="B129" s="4"/>
      <c r="C129" s="2"/>
      <c r="D129" s="2"/>
      <c r="E129" s="9">
        <f t="shared" si="12"/>
        <v>0</v>
      </c>
      <c r="F129" s="16"/>
      <c r="G129" s="16"/>
      <c r="H129" s="16"/>
      <c r="I129" s="16"/>
      <c r="J129" s="51"/>
      <c r="K129" s="51"/>
    </row>
    <row r="130" spans="1:11" ht="15" hidden="1" customHeight="1" x14ac:dyDescent="0.25">
      <c r="A130" s="42" t="s">
        <v>133</v>
      </c>
      <c r="B130" s="4"/>
      <c r="C130" s="2"/>
      <c r="D130" s="2"/>
      <c r="E130" s="9">
        <f t="shared" si="12"/>
        <v>0</v>
      </c>
      <c r="F130" s="16"/>
      <c r="G130" s="16"/>
      <c r="H130" s="16"/>
      <c r="I130" s="16"/>
      <c r="J130" s="51"/>
      <c r="K130" s="51"/>
    </row>
    <row r="131" spans="1:11" ht="15" hidden="1" customHeight="1" x14ac:dyDescent="0.25">
      <c r="A131" s="42" t="s">
        <v>54</v>
      </c>
      <c r="B131" s="55"/>
      <c r="C131" s="11"/>
      <c r="D131" s="11"/>
      <c r="E131" s="9">
        <f t="shared" si="12"/>
        <v>0</v>
      </c>
      <c r="F131" s="16"/>
      <c r="G131" s="16"/>
      <c r="H131" s="16"/>
      <c r="I131" s="16"/>
      <c r="J131" s="51"/>
      <c r="K131" s="51"/>
    </row>
    <row r="132" spans="1:11" ht="15" hidden="1" customHeight="1" x14ac:dyDescent="0.25">
      <c r="A132" s="42" t="s">
        <v>36</v>
      </c>
      <c r="B132" s="4"/>
      <c r="C132" s="2"/>
      <c r="D132" s="2"/>
      <c r="E132" s="9">
        <f t="shared" si="12"/>
        <v>0</v>
      </c>
      <c r="F132" s="16"/>
      <c r="G132" s="16"/>
      <c r="H132" s="16"/>
      <c r="I132" s="16"/>
      <c r="J132" s="51"/>
      <c r="K132" s="51"/>
    </row>
    <row r="133" spans="1:11" ht="15" hidden="1" customHeight="1" x14ac:dyDescent="0.25">
      <c r="A133" s="42" t="s">
        <v>90</v>
      </c>
      <c r="B133" s="4"/>
      <c r="C133" s="2"/>
      <c r="D133" s="2"/>
      <c r="E133" s="9">
        <f t="shared" si="12"/>
        <v>0</v>
      </c>
      <c r="F133" s="16"/>
      <c r="G133" s="16"/>
      <c r="H133" s="16"/>
      <c r="I133" s="16"/>
      <c r="J133" s="51"/>
      <c r="K133" s="51"/>
    </row>
    <row r="134" spans="1:11" ht="15" hidden="1" customHeight="1" x14ac:dyDescent="0.25">
      <c r="A134" s="42" t="s">
        <v>121</v>
      </c>
      <c r="B134" s="4"/>
      <c r="C134" s="2"/>
      <c r="D134" s="2"/>
      <c r="E134" s="9">
        <f t="shared" si="12"/>
        <v>0</v>
      </c>
      <c r="F134" s="16"/>
      <c r="G134" s="16"/>
      <c r="H134" s="16"/>
      <c r="I134" s="16"/>
      <c r="J134" s="51"/>
      <c r="K134" s="51"/>
    </row>
    <row r="135" spans="1:11" ht="17.45" customHeight="1" x14ac:dyDescent="0.25">
      <c r="A135" s="43" t="s">
        <v>38</v>
      </c>
      <c r="B135" s="4">
        <v>195</v>
      </c>
      <c r="C135" s="2">
        <v>12</v>
      </c>
      <c r="D135" s="2">
        <v>12</v>
      </c>
      <c r="E135" s="9">
        <f t="shared" si="12"/>
        <v>2.34</v>
      </c>
      <c r="F135" s="16"/>
      <c r="G135" s="16"/>
      <c r="H135" s="16"/>
      <c r="I135" s="16"/>
      <c r="J135" s="51"/>
      <c r="K135" s="51"/>
    </row>
    <row r="136" spans="1:11" ht="15" hidden="1" customHeight="1" x14ac:dyDescent="0.25">
      <c r="A136" s="60" t="s">
        <v>19</v>
      </c>
      <c r="B136" s="4"/>
      <c r="C136" s="2"/>
      <c r="D136" s="2"/>
      <c r="E136" s="9">
        <f t="shared" si="12"/>
        <v>0</v>
      </c>
      <c r="F136" s="16"/>
      <c r="G136" s="16"/>
      <c r="H136" s="16"/>
      <c r="I136" s="16"/>
      <c r="J136" s="51"/>
      <c r="K136" s="51"/>
    </row>
    <row r="137" spans="1:11" s="3" customFormat="1" ht="30" hidden="1" customHeight="1" x14ac:dyDescent="0.25">
      <c r="A137" s="61" t="s">
        <v>131</v>
      </c>
      <c r="B137" s="4"/>
      <c r="C137" s="7"/>
      <c r="D137" s="7"/>
      <c r="E137" s="8"/>
      <c r="F137" s="7">
        <v>180</v>
      </c>
      <c r="G137" s="7">
        <v>3.2</v>
      </c>
      <c r="H137" s="7">
        <v>7.7</v>
      </c>
      <c r="I137" s="7">
        <v>37.9</v>
      </c>
      <c r="J137" s="47">
        <v>233.7</v>
      </c>
      <c r="K137" s="47"/>
    </row>
    <row r="138" spans="1:11" ht="15" hidden="1" customHeight="1" x14ac:dyDescent="0.25">
      <c r="A138" s="42" t="s">
        <v>40</v>
      </c>
      <c r="B138" s="4"/>
      <c r="C138" s="2"/>
      <c r="D138" s="2"/>
      <c r="E138" s="9">
        <f t="shared" si="12"/>
        <v>0</v>
      </c>
      <c r="F138" s="16"/>
      <c r="G138" s="16"/>
      <c r="H138" s="16"/>
      <c r="I138" s="16"/>
      <c r="J138" s="51"/>
      <c r="K138" s="51"/>
    </row>
    <row r="139" spans="1:11" ht="15" hidden="1" customHeight="1" x14ac:dyDescent="0.25">
      <c r="A139" s="42" t="s">
        <v>104</v>
      </c>
      <c r="B139" s="4"/>
      <c r="C139" s="2"/>
      <c r="D139" s="2"/>
      <c r="E139" s="9">
        <f t="shared" si="12"/>
        <v>0</v>
      </c>
      <c r="F139" s="16"/>
      <c r="G139" s="16"/>
      <c r="H139" s="16"/>
      <c r="I139" s="16"/>
      <c r="J139" s="51"/>
      <c r="K139" s="51"/>
    </row>
    <row r="140" spans="1:11" ht="15" hidden="1" customHeight="1" x14ac:dyDescent="0.25">
      <c r="A140" s="42" t="s">
        <v>19</v>
      </c>
      <c r="B140" s="4"/>
      <c r="C140" s="2"/>
      <c r="D140" s="2"/>
      <c r="E140" s="9">
        <f t="shared" si="12"/>
        <v>0</v>
      </c>
      <c r="F140" s="16"/>
      <c r="G140" s="16"/>
      <c r="H140" s="16"/>
      <c r="I140" s="16"/>
      <c r="J140" s="51"/>
      <c r="K140" s="51"/>
    </row>
    <row r="141" spans="1:11" s="22" customFormat="1" ht="15" hidden="1" customHeight="1" x14ac:dyDescent="0.25">
      <c r="A141" s="49" t="s">
        <v>134</v>
      </c>
      <c r="B141" s="4"/>
      <c r="C141" s="20"/>
      <c r="D141" s="20"/>
      <c r="E141" s="9">
        <f t="shared" si="12"/>
        <v>0</v>
      </c>
      <c r="F141" s="21"/>
      <c r="G141" s="21"/>
      <c r="H141" s="21"/>
      <c r="I141" s="21"/>
      <c r="J141" s="50"/>
      <c r="K141" s="50"/>
    </row>
    <row r="142" spans="1:11" s="22" customFormat="1" ht="15" hidden="1" customHeight="1" x14ac:dyDescent="0.25">
      <c r="A142" s="49" t="s">
        <v>11</v>
      </c>
      <c r="B142" s="4"/>
      <c r="C142" s="20"/>
      <c r="D142" s="20"/>
      <c r="E142" s="9">
        <f t="shared" si="12"/>
        <v>0</v>
      </c>
      <c r="F142" s="21"/>
      <c r="G142" s="21"/>
      <c r="H142" s="21"/>
      <c r="I142" s="21"/>
      <c r="J142" s="50"/>
      <c r="K142" s="50"/>
    </row>
    <row r="143" spans="1:11" s="22" customFormat="1" ht="15" hidden="1" customHeight="1" x14ac:dyDescent="0.25">
      <c r="A143" s="49" t="s">
        <v>36</v>
      </c>
      <c r="B143" s="4"/>
      <c r="C143" s="20"/>
      <c r="D143" s="20"/>
      <c r="E143" s="9">
        <f t="shared" si="12"/>
        <v>0</v>
      </c>
      <c r="F143" s="21"/>
      <c r="G143" s="21"/>
      <c r="H143" s="21"/>
      <c r="I143" s="21"/>
      <c r="J143" s="50"/>
      <c r="K143" s="50"/>
    </row>
    <row r="144" spans="1:11" ht="15" customHeight="1" x14ac:dyDescent="0.25">
      <c r="A144" s="46" t="s">
        <v>98</v>
      </c>
      <c r="B144" s="130"/>
      <c r="C144" s="17"/>
      <c r="D144" s="17"/>
      <c r="E144" s="8">
        <f>SUM(E146:E147)</f>
        <v>5.1045999999999996</v>
      </c>
      <c r="F144" s="7">
        <v>200</v>
      </c>
      <c r="G144" s="7">
        <v>0.5</v>
      </c>
      <c r="H144" s="7">
        <v>0.2</v>
      </c>
      <c r="I144" s="7">
        <v>28.1</v>
      </c>
      <c r="J144" s="47">
        <v>116.2</v>
      </c>
      <c r="K144" s="47" t="s">
        <v>205</v>
      </c>
    </row>
    <row r="145" spans="1:11" ht="30" hidden="1" customHeight="1" x14ac:dyDescent="0.25">
      <c r="A145" s="44" t="s">
        <v>114</v>
      </c>
      <c r="B145" s="4"/>
      <c r="C145" s="19"/>
      <c r="D145" s="19"/>
      <c r="E145" s="39">
        <f>B145*C145/1000</f>
        <v>0</v>
      </c>
      <c r="F145" s="21"/>
      <c r="G145" s="21"/>
      <c r="H145" s="21"/>
      <c r="I145" s="21"/>
      <c r="J145" s="50"/>
      <c r="K145" s="50"/>
    </row>
    <row r="146" spans="1:11" x14ac:dyDescent="0.25">
      <c r="A146" s="44" t="s">
        <v>15</v>
      </c>
      <c r="B146" s="4">
        <v>182</v>
      </c>
      <c r="C146" s="19">
        <v>20.3</v>
      </c>
      <c r="D146" s="19">
        <v>20</v>
      </c>
      <c r="E146" s="23">
        <f>B146*C146/1000</f>
        <v>3.6945999999999999</v>
      </c>
      <c r="F146" s="21"/>
      <c r="G146" s="21"/>
      <c r="H146" s="21"/>
      <c r="I146" s="21"/>
      <c r="J146" s="50"/>
      <c r="K146" s="50"/>
    </row>
    <row r="147" spans="1:11" x14ac:dyDescent="0.25">
      <c r="A147" s="44" t="s">
        <v>14</v>
      </c>
      <c r="B147" s="4">
        <v>94</v>
      </c>
      <c r="C147" s="19">
        <v>15</v>
      </c>
      <c r="D147" s="19">
        <v>15</v>
      </c>
      <c r="E147" s="23">
        <f>B147*C147/1000</f>
        <v>1.41</v>
      </c>
      <c r="F147" s="21"/>
      <c r="G147" s="21"/>
      <c r="H147" s="21"/>
      <c r="I147" s="21"/>
      <c r="J147" s="50"/>
      <c r="K147" s="50"/>
    </row>
    <row r="148" spans="1:11" ht="45" x14ac:dyDescent="0.25">
      <c r="A148" s="124" t="s">
        <v>138</v>
      </c>
      <c r="B148" s="130">
        <v>123</v>
      </c>
      <c r="C148" s="132">
        <v>200</v>
      </c>
      <c r="D148" s="132">
        <v>200</v>
      </c>
      <c r="E148" s="125">
        <f t="shared" ref="E148" si="14">B148*C148/1000</f>
        <v>24.6</v>
      </c>
      <c r="F148" s="127">
        <v>200</v>
      </c>
      <c r="G148" s="127">
        <v>0.8</v>
      </c>
      <c r="H148" s="127">
        <v>0</v>
      </c>
      <c r="I148" s="127">
        <v>28.8</v>
      </c>
      <c r="J148" s="134">
        <v>118.4</v>
      </c>
      <c r="K148" s="134" t="s">
        <v>201</v>
      </c>
    </row>
    <row r="149" spans="1:11" x14ac:dyDescent="0.25">
      <c r="A149" s="46" t="s">
        <v>23</v>
      </c>
      <c r="B149" s="4">
        <v>72</v>
      </c>
      <c r="C149" s="17">
        <v>40</v>
      </c>
      <c r="D149" s="17">
        <v>40</v>
      </c>
      <c r="E149" s="8">
        <f t="shared" si="12"/>
        <v>2.88</v>
      </c>
      <c r="F149" s="7">
        <v>40</v>
      </c>
      <c r="G149" s="7">
        <v>1.9</v>
      </c>
      <c r="H149" s="7">
        <v>0.4</v>
      </c>
      <c r="I149" s="7">
        <v>17.5</v>
      </c>
      <c r="J149" s="47">
        <v>81</v>
      </c>
      <c r="K149" s="47"/>
    </row>
    <row r="150" spans="1:11" ht="15.75" thickBot="1" x14ac:dyDescent="0.3">
      <c r="A150" s="90" t="s">
        <v>27</v>
      </c>
      <c r="B150" s="91">
        <v>72</v>
      </c>
      <c r="C150" s="92">
        <v>60</v>
      </c>
      <c r="D150" s="92">
        <v>60</v>
      </c>
      <c r="E150" s="93">
        <f t="shared" si="12"/>
        <v>4.32</v>
      </c>
      <c r="F150" s="94">
        <v>60</v>
      </c>
      <c r="G150" s="94">
        <v>3</v>
      </c>
      <c r="H150" s="94">
        <v>0.8</v>
      </c>
      <c r="I150" s="94">
        <v>24.3</v>
      </c>
      <c r="J150" s="95">
        <v>116.8</v>
      </c>
      <c r="K150" s="95"/>
    </row>
    <row r="151" spans="1:11" x14ac:dyDescent="0.25">
      <c r="G151" s="52"/>
      <c r="H151" s="52"/>
      <c r="I151" s="52"/>
      <c r="J151" s="52"/>
      <c r="K151" s="52"/>
    </row>
    <row r="154" spans="1:11" ht="18.600000000000001" customHeight="1" x14ac:dyDescent="0.25"/>
  </sheetData>
  <mergeCells count="10">
    <mergeCell ref="K2:K3"/>
    <mergeCell ref="K77:K78"/>
    <mergeCell ref="A77:A78"/>
    <mergeCell ref="B77:B78"/>
    <mergeCell ref="C77:F77"/>
    <mergeCell ref="G77:J77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38" zoomScaleSheetLayoutView="100" workbookViewId="0">
      <selection activeCell="E6" sqref="E6"/>
    </sheetView>
  </sheetViews>
  <sheetFormatPr defaultColWidth="9.140625" defaultRowHeight="15" x14ac:dyDescent="0.25"/>
  <cols>
    <col min="1" max="1" width="32.7109375" style="1" customWidth="1"/>
    <col min="2" max="2" width="6.140625" style="1" customWidth="1"/>
    <col min="3" max="3" width="5.5703125" style="1" customWidth="1"/>
    <col min="4" max="4" width="5.140625" style="1" customWidth="1"/>
    <col min="5" max="5" width="12.28515625" style="1" customWidth="1"/>
    <col min="6" max="6" width="8.5703125" style="1" customWidth="1"/>
    <col min="7" max="7" width="6.28515625" style="1" customWidth="1"/>
    <col min="8" max="8" width="4.7109375" style="1" customWidth="1"/>
    <col min="9" max="9" width="6" style="1" customWidth="1"/>
    <col min="10" max="10" width="6.5703125" style="1" customWidth="1"/>
    <col min="11" max="11" width="9.7109375" style="1" customWidth="1"/>
    <col min="12" max="16384" width="9.140625" style="1"/>
  </cols>
  <sheetData>
    <row r="1" spans="1:11" ht="15.75" thickBot="1" x14ac:dyDescent="0.3">
      <c r="A1" s="1">
        <f ca="1">1:67</f>
        <v>0</v>
      </c>
    </row>
    <row r="2" spans="1:11" ht="14.45" customHeight="1" x14ac:dyDescent="0.25">
      <c r="A2" s="316" t="s">
        <v>0</v>
      </c>
      <c r="B2" s="318" t="s">
        <v>1</v>
      </c>
      <c r="C2" s="288"/>
      <c r="D2" s="291"/>
      <c r="E2" s="291"/>
      <c r="F2" s="320"/>
      <c r="G2" s="288" t="s">
        <v>6</v>
      </c>
      <c r="H2" s="291"/>
      <c r="I2" s="291"/>
      <c r="J2" s="291"/>
      <c r="K2" s="309" t="s">
        <v>175</v>
      </c>
    </row>
    <row r="3" spans="1:11" ht="25.5" thickBot="1" x14ac:dyDescent="0.3">
      <c r="A3" s="317"/>
      <c r="B3" s="31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09"/>
    </row>
    <row r="4" spans="1:11" ht="18.75" x14ac:dyDescent="0.3">
      <c r="A4" s="38" t="s">
        <v>139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1" ht="18" customHeight="1" x14ac:dyDescent="0.25">
      <c r="A5" s="78" t="s">
        <v>24</v>
      </c>
      <c r="B5" s="79"/>
      <c r="C5" s="79"/>
      <c r="D5" s="79"/>
      <c r="E5" s="80">
        <f>E6+E22+E43+E65+E80+E81+E82</f>
        <v>116.2512</v>
      </c>
      <c r="F5" s="80">
        <f t="shared" ref="F5:J5" si="0">F6+F22+F43+F65+F74+F81+F82</f>
        <v>810</v>
      </c>
      <c r="G5" s="80">
        <f t="shared" si="0"/>
        <v>22.599999999999998</v>
      </c>
      <c r="H5" s="81">
        <f t="shared" si="0"/>
        <v>21.300000000000004</v>
      </c>
      <c r="I5" s="81">
        <f t="shared" si="0"/>
        <v>108.30000000000001</v>
      </c>
      <c r="J5" s="81">
        <f t="shared" si="0"/>
        <v>714.81999999999994</v>
      </c>
      <c r="K5" s="80"/>
    </row>
    <row r="6" spans="1:11" ht="30" x14ac:dyDescent="0.25">
      <c r="A6" s="124" t="s">
        <v>271</v>
      </c>
      <c r="B6" s="130"/>
      <c r="C6" s="127"/>
      <c r="D6" s="127"/>
      <c r="E6" s="125">
        <f>E7</f>
        <v>21.690999999999999</v>
      </c>
      <c r="F6" s="126">
        <v>60</v>
      </c>
      <c r="G6" s="127">
        <v>0.5</v>
      </c>
      <c r="H6" s="131">
        <v>0.1</v>
      </c>
      <c r="I6" s="127">
        <v>1</v>
      </c>
      <c r="J6" s="134">
        <v>6.9</v>
      </c>
      <c r="K6" s="127" t="s">
        <v>202</v>
      </c>
    </row>
    <row r="7" spans="1:11" s="71" customFormat="1" x14ac:dyDescent="0.25">
      <c r="A7" s="76" t="s">
        <v>272</v>
      </c>
      <c r="B7" s="4">
        <v>199</v>
      </c>
      <c r="C7" s="65">
        <v>109</v>
      </c>
      <c r="D7" s="65">
        <v>60</v>
      </c>
      <c r="E7" s="9">
        <f>B7*C7/1000</f>
        <v>21.690999999999999</v>
      </c>
      <c r="F7" s="69"/>
      <c r="G7" s="65"/>
      <c r="H7" s="75"/>
      <c r="I7" s="65"/>
      <c r="J7" s="70"/>
      <c r="K7" s="65"/>
    </row>
    <row r="8" spans="1:11" ht="45" hidden="1" customHeight="1" x14ac:dyDescent="0.25">
      <c r="A8" s="72" t="s">
        <v>93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11"/>
    </row>
    <row r="9" spans="1:11" ht="15" hidden="1" customHeight="1" x14ac:dyDescent="0.25">
      <c r="A9" s="42" t="s">
        <v>99</v>
      </c>
      <c r="B9" s="4"/>
      <c r="C9" s="11"/>
      <c r="D9" s="11"/>
      <c r="E9" s="9">
        <f>B9*C9/1000</f>
        <v>0</v>
      </c>
      <c r="F9" s="11"/>
      <c r="G9" s="11"/>
      <c r="H9" s="11"/>
      <c r="I9" s="11"/>
      <c r="J9" s="100"/>
      <c r="K9" s="11"/>
    </row>
    <row r="10" spans="1:11" ht="15" hidden="1" customHeight="1" x14ac:dyDescent="0.25">
      <c r="A10" s="42" t="s">
        <v>11</v>
      </c>
      <c r="B10" s="4"/>
      <c r="C10" s="11"/>
      <c r="D10" s="11"/>
      <c r="E10" s="9">
        <f>B10*C10/1000</f>
        <v>0</v>
      </c>
      <c r="F10" s="11"/>
      <c r="G10" s="11"/>
      <c r="H10" s="11"/>
      <c r="I10" s="11"/>
      <c r="J10" s="100"/>
      <c r="K10" s="11"/>
    </row>
    <row r="11" spans="1:11" ht="15" hidden="1" customHeight="1" x14ac:dyDescent="0.25">
      <c r="A11" s="42" t="s">
        <v>62</v>
      </c>
      <c r="B11" s="4"/>
      <c r="C11" s="11"/>
      <c r="D11" s="11"/>
      <c r="E11" s="9"/>
      <c r="F11" s="11"/>
      <c r="G11" s="11"/>
      <c r="H11" s="11"/>
      <c r="I11" s="11"/>
      <c r="J11" s="100"/>
      <c r="K11" s="11"/>
    </row>
    <row r="12" spans="1:11" ht="15" hidden="1" customHeight="1" x14ac:dyDescent="0.25">
      <c r="A12" s="42" t="s">
        <v>10</v>
      </c>
      <c r="B12" s="4"/>
      <c r="C12" s="11"/>
      <c r="D12" s="11"/>
      <c r="E12" s="9">
        <f t="shared" ref="E12" si="1">B12*C12/1000</f>
        <v>0</v>
      </c>
      <c r="F12" s="11"/>
      <c r="G12" s="11"/>
      <c r="H12" s="11"/>
      <c r="I12" s="11"/>
      <c r="J12" s="100"/>
      <c r="K12" s="11"/>
    </row>
    <row r="13" spans="1:11" ht="15" hidden="1" customHeight="1" x14ac:dyDescent="0.25">
      <c r="A13" s="42" t="s">
        <v>61</v>
      </c>
      <c r="B13" s="4"/>
      <c r="C13" s="11"/>
      <c r="D13" s="11"/>
      <c r="E13" s="9"/>
      <c r="F13" s="11"/>
      <c r="G13" s="11"/>
      <c r="H13" s="11"/>
      <c r="I13" s="11"/>
      <c r="J13" s="100"/>
      <c r="K13" s="11"/>
    </row>
    <row r="14" spans="1:11" ht="15.75" hidden="1" customHeight="1" x14ac:dyDescent="0.25">
      <c r="A14" s="42" t="s">
        <v>29</v>
      </c>
      <c r="B14" s="4"/>
      <c r="C14" s="11"/>
      <c r="D14" s="11"/>
      <c r="E14" s="9">
        <f t="shared" ref="E14:E21" si="2">B14*C14/1000</f>
        <v>0</v>
      </c>
      <c r="F14" s="11"/>
      <c r="G14" s="11"/>
      <c r="H14" s="11"/>
      <c r="I14" s="11"/>
      <c r="J14" s="100"/>
      <c r="K14" s="11"/>
    </row>
    <row r="15" spans="1:11" ht="3.75" hidden="1" customHeight="1" x14ac:dyDescent="0.25">
      <c r="A15" s="42" t="s">
        <v>26</v>
      </c>
      <c r="B15" s="4"/>
      <c r="C15" s="11"/>
      <c r="D15" s="11"/>
      <c r="E15" s="9">
        <f t="shared" si="2"/>
        <v>0</v>
      </c>
      <c r="F15" s="11"/>
      <c r="G15" s="11"/>
      <c r="H15" s="11"/>
      <c r="I15" s="11"/>
      <c r="J15" s="100"/>
      <c r="K15" s="11"/>
    </row>
    <row r="16" spans="1:11" ht="15" hidden="1" customHeight="1" x14ac:dyDescent="0.25">
      <c r="A16" s="42" t="s">
        <v>116</v>
      </c>
      <c r="B16" s="4"/>
      <c r="C16" s="11"/>
      <c r="D16" s="11"/>
      <c r="E16" s="9">
        <f t="shared" si="2"/>
        <v>0</v>
      </c>
      <c r="F16" s="11"/>
      <c r="G16" s="11"/>
      <c r="H16" s="11"/>
      <c r="I16" s="11"/>
      <c r="J16" s="100"/>
      <c r="K16" s="11"/>
    </row>
    <row r="17" spans="1:11" ht="15" hidden="1" customHeight="1" x14ac:dyDescent="0.25">
      <c r="A17" s="42" t="s">
        <v>14</v>
      </c>
      <c r="B17" s="4"/>
      <c r="C17" s="11"/>
      <c r="D17" s="11"/>
      <c r="E17" s="9">
        <f t="shared" si="2"/>
        <v>0</v>
      </c>
      <c r="F17" s="11"/>
      <c r="G17" s="11"/>
      <c r="H17" s="11"/>
      <c r="I17" s="11"/>
      <c r="J17" s="100"/>
      <c r="K17" s="11"/>
    </row>
    <row r="18" spans="1:11" ht="30" hidden="1" customHeight="1" x14ac:dyDescent="0.25">
      <c r="A18" s="42" t="s">
        <v>117</v>
      </c>
      <c r="B18" s="4"/>
      <c r="C18" s="11"/>
      <c r="D18" s="11"/>
      <c r="E18" s="9">
        <f t="shared" si="2"/>
        <v>0</v>
      </c>
      <c r="F18" s="11"/>
      <c r="G18" s="11"/>
      <c r="H18" s="11"/>
      <c r="I18" s="11"/>
      <c r="J18" s="100"/>
      <c r="K18" s="11"/>
    </row>
    <row r="19" spans="1:11" ht="45" hidden="1" customHeight="1" x14ac:dyDescent="0.25">
      <c r="A19" s="42" t="s">
        <v>64</v>
      </c>
      <c r="B19" s="4"/>
      <c r="C19" s="11"/>
      <c r="D19" s="11"/>
      <c r="E19" s="9">
        <f t="shared" si="2"/>
        <v>0</v>
      </c>
      <c r="F19" s="11"/>
      <c r="G19" s="11"/>
      <c r="H19" s="11"/>
      <c r="I19" s="11"/>
      <c r="J19" s="100"/>
      <c r="K19" s="11"/>
    </row>
    <row r="20" spans="1:11" ht="15" hidden="1" customHeight="1" x14ac:dyDescent="0.25">
      <c r="A20" s="42" t="s">
        <v>32</v>
      </c>
      <c r="B20" s="4"/>
      <c r="C20" s="11"/>
      <c r="D20" s="11"/>
      <c r="E20" s="9">
        <f t="shared" si="2"/>
        <v>0</v>
      </c>
      <c r="F20" s="11"/>
      <c r="G20" s="11"/>
      <c r="H20" s="11"/>
      <c r="I20" s="11"/>
      <c r="J20" s="100"/>
      <c r="K20" s="11"/>
    </row>
    <row r="21" spans="1:11" ht="15" hidden="1" customHeight="1" x14ac:dyDescent="0.25">
      <c r="A21" s="42" t="s">
        <v>38</v>
      </c>
      <c r="B21" s="4"/>
      <c r="C21" s="11"/>
      <c r="D21" s="11"/>
      <c r="E21" s="9">
        <f t="shared" si="2"/>
        <v>0</v>
      </c>
      <c r="F21" s="11"/>
      <c r="G21" s="11"/>
      <c r="H21" s="11"/>
      <c r="I21" s="11"/>
      <c r="J21" s="100"/>
      <c r="K21" s="11"/>
    </row>
    <row r="22" spans="1:11" ht="30" customHeight="1" x14ac:dyDescent="0.25">
      <c r="A22" s="124" t="s">
        <v>94</v>
      </c>
      <c r="B22" s="130"/>
      <c r="C22" s="127"/>
      <c r="D22" s="127"/>
      <c r="E22" s="125">
        <f>E24+E25+E29+E33+E36+E38</f>
        <v>17.167200000000001</v>
      </c>
      <c r="F22" s="126">
        <v>250</v>
      </c>
      <c r="G22" s="127">
        <v>6.5</v>
      </c>
      <c r="H22" s="127">
        <v>6.4</v>
      </c>
      <c r="I22" s="127">
        <v>20.100000000000001</v>
      </c>
      <c r="J22" s="128">
        <v>164</v>
      </c>
      <c r="K22" s="127" t="s">
        <v>203</v>
      </c>
    </row>
    <row r="23" spans="1:11" s="71" customFormat="1" ht="10.5" hidden="1" customHeight="1" x14ac:dyDescent="0.25">
      <c r="A23" s="72" t="s">
        <v>97</v>
      </c>
      <c r="B23" s="4"/>
      <c r="C23" s="65"/>
      <c r="D23" s="65"/>
      <c r="E23" s="9">
        <f t="shared" ref="E23:E42" si="3">B23*C23/1000</f>
        <v>0</v>
      </c>
      <c r="F23" s="69"/>
      <c r="G23" s="65"/>
      <c r="H23" s="65"/>
      <c r="I23" s="65"/>
      <c r="J23" s="107"/>
      <c r="K23" s="65"/>
    </row>
    <row r="24" spans="1:11" x14ac:dyDescent="0.25">
      <c r="A24" s="49" t="s">
        <v>60</v>
      </c>
      <c r="B24" s="4">
        <v>285</v>
      </c>
      <c r="C24" s="20">
        <v>29</v>
      </c>
      <c r="D24" s="20">
        <v>26</v>
      </c>
      <c r="E24" s="9">
        <f t="shared" si="3"/>
        <v>8.2650000000000006</v>
      </c>
      <c r="F24" s="21"/>
      <c r="G24" s="21"/>
      <c r="H24" s="21"/>
      <c r="I24" s="21"/>
      <c r="J24" s="103"/>
      <c r="K24" s="21"/>
    </row>
    <row r="25" spans="1:11" x14ac:dyDescent="0.25">
      <c r="A25" s="36" t="s">
        <v>286</v>
      </c>
      <c r="B25" s="4">
        <v>63</v>
      </c>
      <c r="C25" s="20">
        <v>5</v>
      </c>
      <c r="D25" s="20">
        <v>5</v>
      </c>
      <c r="E25" s="9">
        <f t="shared" si="3"/>
        <v>0.315</v>
      </c>
      <c r="F25" s="21"/>
      <c r="G25" s="21"/>
      <c r="H25" s="21"/>
      <c r="I25" s="21"/>
      <c r="J25" s="103"/>
      <c r="K25" s="21"/>
    </row>
    <row r="26" spans="1:11" ht="15" hidden="1" customHeight="1" x14ac:dyDescent="0.25">
      <c r="A26" s="36" t="s">
        <v>125</v>
      </c>
      <c r="B26" s="4"/>
      <c r="C26" s="20"/>
      <c r="D26" s="20"/>
      <c r="E26" s="9">
        <f t="shared" si="3"/>
        <v>0</v>
      </c>
      <c r="F26" s="21"/>
      <c r="G26" s="21"/>
      <c r="H26" s="21"/>
      <c r="I26" s="21"/>
      <c r="J26" s="103"/>
      <c r="K26" s="21"/>
    </row>
    <row r="27" spans="1:11" ht="15" hidden="1" customHeight="1" x14ac:dyDescent="0.25">
      <c r="A27" s="36" t="s">
        <v>12</v>
      </c>
      <c r="B27" s="4"/>
      <c r="C27" s="20"/>
      <c r="D27" s="20"/>
      <c r="E27" s="9">
        <f t="shared" si="3"/>
        <v>0</v>
      </c>
      <c r="F27" s="21"/>
      <c r="G27" s="21"/>
      <c r="H27" s="21"/>
      <c r="I27" s="21"/>
      <c r="J27" s="103"/>
      <c r="K27" s="21"/>
    </row>
    <row r="28" spans="1:11" ht="15" hidden="1" customHeight="1" x14ac:dyDescent="0.25">
      <c r="A28" s="36" t="s">
        <v>99</v>
      </c>
      <c r="B28" s="4"/>
      <c r="C28" s="20"/>
      <c r="D28" s="20"/>
      <c r="E28" s="9">
        <f t="shared" si="3"/>
        <v>0</v>
      </c>
      <c r="F28" s="21"/>
      <c r="G28" s="21"/>
      <c r="H28" s="21"/>
      <c r="I28" s="21"/>
      <c r="J28" s="103"/>
      <c r="K28" s="21"/>
    </row>
    <row r="29" spans="1:11" x14ac:dyDescent="0.25">
      <c r="A29" s="13" t="s">
        <v>10</v>
      </c>
      <c r="B29" s="4">
        <v>34</v>
      </c>
      <c r="C29" s="11">
        <v>77</v>
      </c>
      <c r="D29" s="11">
        <v>50</v>
      </c>
      <c r="E29" s="9">
        <f t="shared" si="3"/>
        <v>2.6179999999999999</v>
      </c>
      <c r="F29" s="5"/>
      <c r="G29" s="5"/>
      <c r="H29" s="5"/>
      <c r="I29" s="5"/>
      <c r="J29" s="64"/>
      <c r="K29" s="5"/>
    </row>
    <row r="30" spans="1:11" ht="30" hidden="1" customHeight="1" x14ac:dyDescent="0.25">
      <c r="A30" s="63" t="s">
        <v>118</v>
      </c>
      <c r="B30" s="4"/>
      <c r="C30" s="11"/>
      <c r="D30" s="11"/>
      <c r="E30" s="9">
        <f t="shared" si="3"/>
        <v>0</v>
      </c>
      <c r="F30" s="5"/>
      <c r="G30" s="5"/>
      <c r="H30" s="5"/>
      <c r="I30" s="5"/>
      <c r="J30" s="64"/>
      <c r="K30" s="5"/>
    </row>
    <row r="31" spans="1:11" ht="15" hidden="1" customHeight="1" x14ac:dyDescent="0.25">
      <c r="A31" s="63" t="s">
        <v>137</v>
      </c>
      <c r="B31" s="4"/>
      <c r="C31" s="11"/>
      <c r="D31" s="11"/>
      <c r="E31" s="9">
        <f t="shared" si="3"/>
        <v>0</v>
      </c>
      <c r="F31" s="5"/>
      <c r="G31" s="5"/>
      <c r="H31" s="5"/>
      <c r="I31" s="5"/>
      <c r="J31" s="64"/>
      <c r="K31" s="5"/>
    </row>
    <row r="32" spans="1:11" ht="15" hidden="1" customHeight="1" x14ac:dyDescent="0.25">
      <c r="A32" s="63" t="s">
        <v>48</v>
      </c>
      <c r="B32" s="4"/>
      <c r="C32" s="11"/>
      <c r="D32" s="11"/>
      <c r="E32" s="9">
        <f t="shared" si="3"/>
        <v>0</v>
      </c>
      <c r="F32" s="5"/>
      <c r="G32" s="5"/>
      <c r="H32" s="5"/>
      <c r="I32" s="5"/>
      <c r="J32" s="64"/>
      <c r="K32" s="5"/>
    </row>
    <row r="33" spans="1:11" x14ac:dyDescent="0.25">
      <c r="A33" s="42" t="s">
        <v>29</v>
      </c>
      <c r="B33" s="4">
        <v>41</v>
      </c>
      <c r="C33" s="11">
        <v>12</v>
      </c>
      <c r="D33" s="11">
        <v>10</v>
      </c>
      <c r="E33" s="9">
        <f t="shared" si="3"/>
        <v>0.49199999999999999</v>
      </c>
      <c r="F33" s="5"/>
      <c r="G33" s="5"/>
      <c r="H33" s="5"/>
      <c r="I33" s="5"/>
      <c r="J33" s="64"/>
      <c r="K33" s="5"/>
    </row>
    <row r="34" spans="1:11" ht="15" hidden="1" customHeight="1" x14ac:dyDescent="0.25">
      <c r="A34" s="42" t="s">
        <v>75</v>
      </c>
      <c r="B34" s="4"/>
      <c r="C34" s="11"/>
      <c r="D34" s="11"/>
      <c r="E34" s="9">
        <f t="shared" si="3"/>
        <v>0</v>
      </c>
      <c r="F34" s="5"/>
      <c r="G34" s="5"/>
      <c r="H34" s="5"/>
      <c r="I34" s="5"/>
      <c r="J34" s="64"/>
      <c r="K34" s="5"/>
    </row>
    <row r="35" spans="1:11" ht="15" hidden="1" customHeight="1" x14ac:dyDescent="0.25">
      <c r="A35" s="42" t="s">
        <v>25</v>
      </c>
      <c r="B35" s="4"/>
      <c r="C35" s="11"/>
      <c r="D35" s="11"/>
      <c r="E35" s="9">
        <f t="shared" si="3"/>
        <v>0</v>
      </c>
      <c r="F35" s="5"/>
      <c r="G35" s="5"/>
      <c r="H35" s="5"/>
      <c r="I35" s="5"/>
      <c r="J35" s="64"/>
      <c r="K35" s="5"/>
    </row>
    <row r="36" spans="1:11" x14ac:dyDescent="0.25">
      <c r="A36" s="42" t="s">
        <v>11</v>
      </c>
      <c r="B36" s="4">
        <v>34</v>
      </c>
      <c r="C36" s="11">
        <v>13.3</v>
      </c>
      <c r="D36" s="11">
        <v>10</v>
      </c>
      <c r="E36" s="9">
        <f t="shared" si="3"/>
        <v>0.45220000000000005</v>
      </c>
      <c r="F36" s="5"/>
      <c r="G36" s="5"/>
      <c r="H36" s="5"/>
      <c r="I36" s="5"/>
      <c r="J36" s="64"/>
      <c r="K36" s="5"/>
    </row>
    <row r="37" spans="1:11" ht="15" hidden="1" customHeight="1" x14ac:dyDescent="0.25">
      <c r="A37" s="42" t="s">
        <v>18</v>
      </c>
      <c r="B37" s="4"/>
      <c r="C37" s="11"/>
      <c r="D37" s="11"/>
      <c r="E37" s="9">
        <f t="shared" si="3"/>
        <v>0</v>
      </c>
      <c r="F37" s="5"/>
      <c r="G37" s="5"/>
      <c r="H37" s="5"/>
      <c r="I37" s="5"/>
      <c r="J37" s="64"/>
      <c r="K37" s="5"/>
    </row>
    <row r="38" spans="1:11" x14ac:dyDescent="0.25">
      <c r="A38" s="42" t="s">
        <v>36</v>
      </c>
      <c r="B38" s="4">
        <v>1005</v>
      </c>
      <c r="C38" s="11">
        <v>5</v>
      </c>
      <c r="D38" s="11">
        <v>5</v>
      </c>
      <c r="E38" s="9">
        <f t="shared" si="3"/>
        <v>5.0250000000000004</v>
      </c>
      <c r="F38" s="5"/>
      <c r="G38" s="5"/>
      <c r="H38" s="5"/>
      <c r="I38" s="5"/>
      <c r="J38" s="64"/>
      <c r="K38" s="5"/>
    </row>
    <row r="39" spans="1:11" ht="15" hidden="1" customHeight="1" x14ac:dyDescent="0.25">
      <c r="A39" s="42" t="s">
        <v>101</v>
      </c>
      <c r="B39" s="4"/>
      <c r="C39" s="11"/>
      <c r="D39" s="11"/>
      <c r="E39" s="9">
        <f t="shared" si="3"/>
        <v>0</v>
      </c>
      <c r="F39" s="5"/>
      <c r="G39" s="5"/>
      <c r="H39" s="5"/>
      <c r="I39" s="5"/>
      <c r="J39" s="64"/>
      <c r="K39" s="5"/>
    </row>
    <row r="40" spans="1:11" ht="15" hidden="1" customHeight="1" x14ac:dyDescent="0.25">
      <c r="A40" s="42" t="s">
        <v>14</v>
      </c>
      <c r="B40" s="4"/>
      <c r="C40" s="11"/>
      <c r="D40" s="11"/>
      <c r="E40" s="9">
        <f t="shared" si="3"/>
        <v>0</v>
      </c>
      <c r="F40" s="5"/>
      <c r="G40" s="5"/>
      <c r="H40" s="5"/>
      <c r="I40" s="5"/>
      <c r="J40" s="64"/>
      <c r="K40" s="5"/>
    </row>
    <row r="41" spans="1:11" ht="15" hidden="1" customHeight="1" x14ac:dyDescent="0.25">
      <c r="A41" s="42" t="s">
        <v>130</v>
      </c>
      <c r="B41" s="4"/>
      <c r="C41" s="11"/>
      <c r="D41" s="11"/>
      <c r="E41" s="9">
        <f t="shared" si="3"/>
        <v>0</v>
      </c>
      <c r="F41" s="5"/>
      <c r="G41" s="5"/>
      <c r="H41" s="5"/>
      <c r="I41" s="5"/>
      <c r="J41" s="64"/>
      <c r="K41" s="5"/>
    </row>
    <row r="42" spans="1:11" ht="15" hidden="1" customHeight="1" x14ac:dyDescent="0.25">
      <c r="A42" s="42" t="s">
        <v>13</v>
      </c>
      <c r="B42" s="4"/>
      <c r="C42" s="11"/>
      <c r="D42" s="11"/>
      <c r="E42" s="9">
        <f t="shared" si="3"/>
        <v>0</v>
      </c>
      <c r="F42" s="5"/>
      <c r="G42" s="5"/>
      <c r="H42" s="5"/>
      <c r="I42" s="5"/>
      <c r="J42" s="64"/>
      <c r="K42" s="5"/>
    </row>
    <row r="43" spans="1:11" ht="30" x14ac:dyDescent="0.25">
      <c r="A43" s="124" t="s">
        <v>140</v>
      </c>
      <c r="B43" s="4"/>
      <c r="C43" s="17"/>
      <c r="D43" s="17"/>
      <c r="E43" s="125">
        <f>E44+E45+E56+E62+E63+E64</f>
        <v>24.622</v>
      </c>
      <c r="F43" s="127">
        <v>90</v>
      </c>
      <c r="G43" s="127">
        <v>9.3000000000000007</v>
      </c>
      <c r="H43" s="127">
        <v>8.3000000000000007</v>
      </c>
      <c r="I43" s="127">
        <v>11.6</v>
      </c>
      <c r="J43" s="128">
        <v>158.30000000000001</v>
      </c>
      <c r="K43" s="7" t="s">
        <v>226</v>
      </c>
    </row>
    <row r="44" spans="1:11" s="71" customFormat="1" x14ac:dyDescent="0.25">
      <c r="A44" s="72" t="s">
        <v>125</v>
      </c>
      <c r="B44" s="4">
        <v>196</v>
      </c>
      <c r="C44" s="65">
        <v>101</v>
      </c>
      <c r="D44" s="65">
        <v>75</v>
      </c>
      <c r="E44" s="9">
        <f t="shared" ref="E44:E64" si="4">B44*C44/1000</f>
        <v>19.795999999999999</v>
      </c>
      <c r="F44" s="65"/>
      <c r="G44" s="65"/>
      <c r="H44" s="65"/>
      <c r="I44" s="65"/>
      <c r="J44" s="107"/>
      <c r="K44" s="65"/>
    </row>
    <row r="45" spans="1:11" s="71" customFormat="1" x14ac:dyDescent="0.25">
      <c r="A45" s="72" t="s">
        <v>27</v>
      </c>
      <c r="B45" s="4">
        <v>72</v>
      </c>
      <c r="C45" s="65">
        <v>14</v>
      </c>
      <c r="D45" s="65">
        <v>14</v>
      </c>
      <c r="E45" s="9">
        <f t="shared" si="4"/>
        <v>1.008</v>
      </c>
      <c r="F45" s="65"/>
      <c r="G45" s="65"/>
      <c r="H45" s="65"/>
      <c r="I45" s="65"/>
      <c r="J45" s="107"/>
      <c r="K45" s="65"/>
    </row>
    <row r="46" spans="1:11" s="71" customFormat="1" x14ac:dyDescent="0.25">
      <c r="A46" s="150" t="s">
        <v>19</v>
      </c>
      <c r="B46" s="4"/>
      <c r="C46" s="66">
        <v>12</v>
      </c>
      <c r="D46" s="66">
        <v>12</v>
      </c>
      <c r="E46" s="9"/>
      <c r="F46" s="65"/>
      <c r="G46" s="65"/>
      <c r="H46" s="65"/>
      <c r="I46" s="65"/>
      <c r="J46" s="107"/>
      <c r="K46" s="65"/>
    </row>
    <row r="47" spans="1:11" s="68" customFormat="1" ht="15" hidden="1" customHeight="1" x14ac:dyDescent="0.25">
      <c r="A47" s="72" t="s">
        <v>60</v>
      </c>
      <c r="B47" s="4"/>
      <c r="C47" s="73"/>
      <c r="D47" s="73"/>
      <c r="E47" s="9">
        <f t="shared" si="4"/>
        <v>0</v>
      </c>
      <c r="F47" s="66"/>
      <c r="G47" s="66"/>
      <c r="H47" s="66"/>
      <c r="I47" s="66"/>
      <c r="J47" s="108"/>
      <c r="K47" s="66"/>
    </row>
    <row r="48" spans="1:11" s="68" customFormat="1" ht="15" hidden="1" customHeight="1" x14ac:dyDescent="0.25">
      <c r="A48" s="72" t="s">
        <v>104</v>
      </c>
      <c r="B48" s="4"/>
      <c r="C48" s="73"/>
      <c r="D48" s="73"/>
      <c r="E48" s="9">
        <f t="shared" si="4"/>
        <v>0</v>
      </c>
      <c r="F48" s="66"/>
      <c r="G48" s="66"/>
      <c r="H48" s="66"/>
      <c r="I48" s="66"/>
      <c r="J48" s="108"/>
      <c r="K48" s="66"/>
    </row>
    <row r="49" spans="1:11" ht="15" hidden="1" customHeight="1" x14ac:dyDescent="0.25">
      <c r="A49" s="42" t="s">
        <v>97</v>
      </c>
      <c r="B49" s="4"/>
      <c r="C49" s="2"/>
      <c r="D49" s="2"/>
      <c r="E49" s="9">
        <f t="shared" si="4"/>
        <v>0</v>
      </c>
      <c r="F49" s="16"/>
      <c r="G49" s="16"/>
      <c r="H49" s="16"/>
      <c r="I49" s="16"/>
      <c r="J49" s="101"/>
      <c r="K49" s="16"/>
    </row>
    <row r="50" spans="1:11" ht="15" hidden="1" customHeight="1" x14ac:dyDescent="0.25">
      <c r="A50" s="42" t="s">
        <v>33</v>
      </c>
      <c r="B50" s="4"/>
      <c r="C50" s="2"/>
      <c r="D50" s="2"/>
      <c r="E50" s="9">
        <f t="shared" si="4"/>
        <v>0</v>
      </c>
      <c r="F50" s="16"/>
      <c r="G50" s="16"/>
      <c r="H50" s="16"/>
      <c r="I50" s="16"/>
      <c r="J50" s="101"/>
      <c r="K50" s="16"/>
    </row>
    <row r="51" spans="1:11" ht="15" hidden="1" customHeight="1" x14ac:dyDescent="0.25">
      <c r="A51" s="42" t="s">
        <v>10</v>
      </c>
      <c r="B51" s="4"/>
      <c r="C51" s="2"/>
      <c r="D51" s="2"/>
      <c r="E51" s="9">
        <f t="shared" si="4"/>
        <v>0</v>
      </c>
      <c r="F51" s="16"/>
      <c r="G51" s="16"/>
      <c r="H51" s="16"/>
      <c r="I51" s="16"/>
      <c r="J51" s="101"/>
      <c r="K51" s="16"/>
    </row>
    <row r="52" spans="1:11" ht="15" hidden="1" customHeight="1" x14ac:dyDescent="0.25">
      <c r="A52" s="42" t="s">
        <v>58</v>
      </c>
      <c r="B52" s="4"/>
      <c r="C52" s="2"/>
      <c r="D52" s="2"/>
      <c r="E52" s="9">
        <f t="shared" si="4"/>
        <v>0</v>
      </c>
      <c r="F52" s="16"/>
      <c r="G52" s="16"/>
      <c r="H52" s="16"/>
      <c r="I52" s="16"/>
      <c r="J52" s="101"/>
      <c r="K52" s="16"/>
    </row>
    <row r="53" spans="1:11" ht="15" hidden="1" customHeight="1" x14ac:dyDescent="0.25">
      <c r="A53" s="43" t="s">
        <v>38</v>
      </c>
      <c r="B53" s="4"/>
      <c r="C53" s="2"/>
      <c r="D53" s="2"/>
      <c r="E53" s="9">
        <f t="shared" si="4"/>
        <v>0</v>
      </c>
      <c r="F53" s="16"/>
      <c r="G53" s="16"/>
      <c r="H53" s="16"/>
      <c r="I53" s="16"/>
      <c r="J53" s="101"/>
      <c r="K53" s="16"/>
    </row>
    <row r="54" spans="1:11" ht="15" hidden="1" customHeight="1" x14ac:dyDescent="0.25">
      <c r="A54" s="42" t="s">
        <v>120</v>
      </c>
      <c r="B54" s="4"/>
      <c r="C54" s="2"/>
      <c r="D54" s="2"/>
      <c r="E54" s="9">
        <f t="shared" si="4"/>
        <v>0</v>
      </c>
      <c r="F54" s="16"/>
      <c r="G54" s="16"/>
      <c r="H54" s="16"/>
      <c r="I54" s="16"/>
      <c r="J54" s="101"/>
      <c r="K54" s="16"/>
    </row>
    <row r="55" spans="1:11" ht="15" hidden="1" customHeight="1" x14ac:dyDescent="0.25">
      <c r="A55" s="42" t="s">
        <v>11</v>
      </c>
      <c r="B55" s="4"/>
      <c r="C55" s="2"/>
      <c r="D55" s="2"/>
      <c r="E55" s="9">
        <f t="shared" si="4"/>
        <v>0</v>
      </c>
      <c r="F55" s="16"/>
      <c r="G55" s="16"/>
      <c r="H55" s="16"/>
      <c r="I55" s="16"/>
      <c r="J55" s="101"/>
      <c r="K55" s="16"/>
    </row>
    <row r="56" spans="1:11" x14ac:dyDescent="0.25">
      <c r="A56" s="42" t="s">
        <v>29</v>
      </c>
      <c r="B56" s="4">
        <v>41</v>
      </c>
      <c r="C56" s="2">
        <v>3</v>
      </c>
      <c r="D56" s="2">
        <v>2.5</v>
      </c>
      <c r="E56" s="9">
        <f t="shared" si="4"/>
        <v>0.123</v>
      </c>
      <c r="F56" s="16"/>
      <c r="G56" s="16"/>
      <c r="H56" s="16"/>
      <c r="I56" s="16"/>
      <c r="J56" s="101"/>
      <c r="K56" s="16"/>
    </row>
    <row r="57" spans="1:11" ht="15" hidden="1" customHeight="1" x14ac:dyDescent="0.25">
      <c r="A57" s="42" t="s">
        <v>28</v>
      </c>
      <c r="B57" s="4"/>
      <c r="C57" s="2"/>
      <c r="D57" s="2"/>
      <c r="E57" s="9">
        <f t="shared" si="4"/>
        <v>0</v>
      </c>
      <c r="F57" s="16"/>
      <c r="G57" s="16"/>
      <c r="H57" s="16"/>
      <c r="I57" s="16"/>
      <c r="J57" s="101"/>
      <c r="K57" s="16"/>
    </row>
    <row r="58" spans="1:11" ht="15" hidden="1" customHeight="1" x14ac:dyDescent="0.25">
      <c r="A58" s="42" t="s">
        <v>13</v>
      </c>
      <c r="B58" s="4"/>
      <c r="C58" s="2"/>
      <c r="D58" s="2"/>
      <c r="E58" s="9">
        <f t="shared" si="4"/>
        <v>0</v>
      </c>
      <c r="F58" s="16"/>
      <c r="G58" s="16"/>
      <c r="H58" s="16"/>
      <c r="I58" s="16"/>
      <c r="J58" s="101"/>
      <c r="K58" s="16"/>
    </row>
    <row r="59" spans="1:11" ht="15" hidden="1" customHeight="1" x14ac:dyDescent="0.25">
      <c r="A59" s="42" t="s">
        <v>133</v>
      </c>
      <c r="B59" s="4"/>
      <c r="C59" s="2"/>
      <c r="D59" s="2"/>
      <c r="E59" s="9">
        <f t="shared" si="4"/>
        <v>0</v>
      </c>
      <c r="F59" s="16"/>
      <c r="G59" s="16"/>
      <c r="H59" s="16"/>
      <c r="I59" s="16"/>
      <c r="J59" s="101"/>
      <c r="K59" s="16"/>
    </row>
    <row r="60" spans="1:11" ht="15" hidden="1" customHeight="1" x14ac:dyDescent="0.25">
      <c r="A60" s="42" t="s">
        <v>54</v>
      </c>
      <c r="B60" s="55"/>
      <c r="C60" s="11"/>
      <c r="D60" s="11"/>
      <c r="E60" s="9">
        <f t="shared" si="4"/>
        <v>0</v>
      </c>
      <c r="F60" s="16"/>
      <c r="G60" s="16"/>
      <c r="H60" s="16"/>
      <c r="I60" s="16"/>
      <c r="J60" s="101"/>
      <c r="K60" s="16"/>
    </row>
    <row r="61" spans="1:11" ht="15" hidden="1" customHeight="1" x14ac:dyDescent="0.25">
      <c r="A61" s="42" t="s">
        <v>36</v>
      </c>
      <c r="B61" s="4"/>
      <c r="C61" s="2"/>
      <c r="D61" s="2"/>
      <c r="E61" s="9">
        <f t="shared" si="4"/>
        <v>0</v>
      </c>
      <c r="F61" s="16"/>
      <c r="G61" s="16"/>
      <c r="H61" s="16"/>
      <c r="I61" s="16"/>
      <c r="J61" s="101"/>
      <c r="K61" s="16"/>
    </row>
    <row r="62" spans="1:11" x14ac:dyDescent="0.25">
      <c r="A62" s="42" t="s">
        <v>90</v>
      </c>
      <c r="B62" s="4">
        <v>286</v>
      </c>
      <c r="C62" s="2">
        <v>3.5</v>
      </c>
      <c r="D62" s="2">
        <v>3.5</v>
      </c>
      <c r="E62" s="9">
        <f t="shared" si="4"/>
        <v>1.0009999999999999</v>
      </c>
      <c r="F62" s="16"/>
      <c r="G62" s="16"/>
      <c r="H62" s="16"/>
      <c r="I62" s="16"/>
      <c r="J62" s="101"/>
      <c r="K62" s="16"/>
    </row>
    <row r="63" spans="1:11" x14ac:dyDescent="0.25">
      <c r="A63" s="42" t="s">
        <v>121</v>
      </c>
      <c r="B63" s="4">
        <v>512</v>
      </c>
      <c r="C63" s="2">
        <v>4.5</v>
      </c>
      <c r="D63" s="2">
        <v>4.5</v>
      </c>
      <c r="E63" s="9">
        <f t="shared" si="4"/>
        <v>2.3039999999999998</v>
      </c>
      <c r="F63" s="16"/>
      <c r="G63" s="16"/>
      <c r="H63" s="16"/>
      <c r="I63" s="16"/>
      <c r="J63" s="101"/>
      <c r="K63" s="16"/>
    </row>
    <row r="64" spans="1:11" x14ac:dyDescent="0.25">
      <c r="A64" s="43" t="s">
        <v>38</v>
      </c>
      <c r="B64" s="4">
        <v>195</v>
      </c>
      <c r="C64" s="2">
        <v>2</v>
      </c>
      <c r="D64" s="2">
        <v>2</v>
      </c>
      <c r="E64" s="9">
        <f t="shared" si="4"/>
        <v>0.39</v>
      </c>
      <c r="F64" s="16"/>
      <c r="G64" s="16"/>
      <c r="H64" s="16"/>
      <c r="I64" s="16"/>
      <c r="J64" s="101"/>
      <c r="K64" s="16"/>
    </row>
    <row r="65" spans="1:11" s="3" customFormat="1" ht="45" x14ac:dyDescent="0.25">
      <c r="A65" s="124" t="s">
        <v>141</v>
      </c>
      <c r="B65" s="4"/>
      <c r="C65" s="7"/>
      <c r="D65" s="7"/>
      <c r="E65" s="125">
        <f>E66+E73</f>
        <v>15.485999999999999</v>
      </c>
      <c r="F65" s="127">
        <v>150</v>
      </c>
      <c r="G65" s="127">
        <v>3.4</v>
      </c>
      <c r="H65" s="127">
        <v>5.8</v>
      </c>
      <c r="I65" s="127">
        <v>29.4</v>
      </c>
      <c r="J65" s="128">
        <v>183.5</v>
      </c>
      <c r="K65" s="127" t="s">
        <v>196</v>
      </c>
    </row>
    <row r="66" spans="1:11" s="71" customFormat="1" x14ac:dyDescent="0.25">
      <c r="A66" s="72" t="s">
        <v>10</v>
      </c>
      <c r="B66" s="4">
        <v>34</v>
      </c>
      <c r="C66" s="65">
        <v>219</v>
      </c>
      <c r="D66" s="65">
        <v>142</v>
      </c>
      <c r="E66" s="9">
        <f t="shared" ref="E66:E73" si="5">B66*C66/1000</f>
        <v>7.4459999999999997</v>
      </c>
      <c r="F66" s="65"/>
      <c r="G66" s="65"/>
      <c r="H66" s="65"/>
      <c r="I66" s="65"/>
      <c r="J66" s="107"/>
      <c r="K66" s="65"/>
    </row>
    <row r="67" spans="1:11" s="71" customFormat="1" x14ac:dyDescent="0.25">
      <c r="A67" s="150" t="s">
        <v>92</v>
      </c>
      <c r="B67" s="4"/>
      <c r="C67" s="66">
        <v>25</v>
      </c>
      <c r="D67" s="66">
        <v>25</v>
      </c>
      <c r="E67" s="9"/>
      <c r="F67" s="65"/>
      <c r="G67" s="65"/>
      <c r="H67" s="65"/>
      <c r="I67" s="65"/>
      <c r="J67" s="107"/>
      <c r="K67" s="65"/>
    </row>
    <row r="68" spans="1:11" ht="15" hidden="1" customHeight="1" x14ac:dyDescent="0.25">
      <c r="A68" s="42" t="s">
        <v>40</v>
      </c>
      <c r="B68" s="4"/>
      <c r="C68" s="2"/>
      <c r="D68" s="2"/>
      <c r="E68" s="9">
        <f t="shared" si="5"/>
        <v>0</v>
      </c>
      <c r="F68" s="16"/>
      <c r="G68" s="16"/>
      <c r="H68" s="16"/>
      <c r="I68" s="16"/>
      <c r="J68" s="101"/>
      <c r="K68" s="16"/>
    </row>
    <row r="69" spans="1:11" ht="15" hidden="1" customHeight="1" x14ac:dyDescent="0.25">
      <c r="A69" s="42" t="s">
        <v>104</v>
      </c>
      <c r="B69" s="4"/>
      <c r="C69" s="2"/>
      <c r="D69" s="2"/>
      <c r="E69" s="9">
        <f t="shared" si="5"/>
        <v>0</v>
      </c>
      <c r="F69" s="16"/>
      <c r="G69" s="16"/>
      <c r="H69" s="16"/>
      <c r="I69" s="16"/>
      <c r="J69" s="101"/>
      <c r="K69" s="16"/>
    </row>
    <row r="70" spans="1:11" ht="15" hidden="1" customHeight="1" x14ac:dyDescent="0.25">
      <c r="A70" s="42" t="s">
        <v>19</v>
      </c>
      <c r="B70" s="4"/>
      <c r="C70" s="2"/>
      <c r="D70" s="2"/>
      <c r="E70" s="9">
        <f t="shared" si="5"/>
        <v>0</v>
      </c>
      <c r="F70" s="16"/>
      <c r="G70" s="16"/>
      <c r="H70" s="16"/>
      <c r="I70" s="16"/>
      <c r="J70" s="101"/>
      <c r="K70" s="16"/>
    </row>
    <row r="71" spans="1:11" s="22" customFormat="1" ht="15" hidden="1" customHeight="1" x14ac:dyDescent="0.25">
      <c r="A71" s="49" t="s">
        <v>134</v>
      </c>
      <c r="B71" s="4"/>
      <c r="C71" s="20"/>
      <c r="D71" s="20"/>
      <c r="E71" s="9">
        <f t="shared" si="5"/>
        <v>0</v>
      </c>
      <c r="F71" s="21"/>
      <c r="G71" s="21"/>
      <c r="H71" s="21"/>
      <c r="I71" s="21"/>
      <c r="J71" s="103"/>
      <c r="K71" s="21"/>
    </row>
    <row r="72" spans="1:11" s="22" customFormat="1" ht="15" hidden="1" customHeight="1" x14ac:dyDescent="0.25">
      <c r="A72" s="49" t="s">
        <v>11</v>
      </c>
      <c r="B72" s="4"/>
      <c r="C72" s="20"/>
      <c r="D72" s="20"/>
      <c r="E72" s="9">
        <f t="shared" si="5"/>
        <v>0</v>
      </c>
      <c r="F72" s="21"/>
      <c r="G72" s="21"/>
      <c r="H72" s="21"/>
      <c r="I72" s="21"/>
      <c r="J72" s="103"/>
      <c r="K72" s="21"/>
    </row>
    <row r="73" spans="1:11" s="22" customFormat="1" x14ac:dyDescent="0.25">
      <c r="A73" s="49" t="s">
        <v>36</v>
      </c>
      <c r="B73" s="4">
        <v>1005</v>
      </c>
      <c r="C73" s="20">
        <v>8</v>
      </c>
      <c r="D73" s="20">
        <v>8</v>
      </c>
      <c r="E73" s="9">
        <f t="shared" si="5"/>
        <v>8.0399999999999991</v>
      </c>
      <c r="F73" s="21"/>
      <c r="G73" s="21"/>
      <c r="H73" s="21"/>
      <c r="I73" s="21"/>
      <c r="J73" s="103"/>
      <c r="K73" s="21"/>
    </row>
    <row r="74" spans="1:11" ht="30" customHeight="1" x14ac:dyDescent="0.25">
      <c r="A74" s="124" t="s">
        <v>86</v>
      </c>
      <c r="B74" s="4"/>
      <c r="C74" s="17"/>
      <c r="D74" s="17"/>
      <c r="E74" s="125">
        <f>E76+E78</f>
        <v>7.0188000000000006</v>
      </c>
      <c r="F74" s="127">
        <v>200</v>
      </c>
      <c r="G74" s="127">
        <v>0.2</v>
      </c>
      <c r="H74" s="127">
        <v>0</v>
      </c>
      <c r="I74" s="127">
        <v>20.6</v>
      </c>
      <c r="J74" s="162">
        <v>83.02</v>
      </c>
      <c r="K74" s="127" t="s">
        <v>193</v>
      </c>
    </row>
    <row r="75" spans="1:11" ht="30" hidden="1" customHeight="1" x14ac:dyDescent="0.25">
      <c r="A75" s="44" t="s">
        <v>114</v>
      </c>
      <c r="B75" s="4"/>
      <c r="C75" s="19"/>
      <c r="D75" s="19"/>
      <c r="E75" s="39">
        <f>B75*C75/1000</f>
        <v>0</v>
      </c>
      <c r="F75" s="21"/>
      <c r="G75" s="21"/>
      <c r="H75" s="21"/>
      <c r="I75" s="21"/>
      <c r="J75" s="103"/>
      <c r="K75" s="21"/>
    </row>
    <row r="76" spans="1:11" ht="31.5" customHeight="1" x14ac:dyDescent="0.25">
      <c r="A76" s="44" t="s">
        <v>46</v>
      </c>
      <c r="B76" s="4">
        <v>123</v>
      </c>
      <c r="C76" s="19">
        <v>45.6</v>
      </c>
      <c r="D76" s="19">
        <v>40</v>
      </c>
      <c r="E76" s="23">
        <f>B76*C76/1000</f>
        <v>5.6088000000000005</v>
      </c>
      <c r="F76" s="21"/>
      <c r="G76" s="21"/>
      <c r="H76" s="21"/>
      <c r="I76" s="21"/>
      <c r="J76" s="103"/>
      <c r="K76" s="21"/>
    </row>
    <row r="77" spans="1:11" ht="6" hidden="1" customHeight="1" x14ac:dyDescent="0.25">
      <c r="A77" s="44" t="s">
        <v>15</v>
      </c>
      <c r="B77" s="4"/>
      <c r="C77" s="19"/>
      <c r="D77" s="19"/>
      <c r="E77" s="23">
        <f>B77*C77/1000</f>
        <v>0</v>
      </c>
      <c r="F77" s="21"/>
      <c r="G77" s="21"/>
      <c r="H77" s="21"/>
      <c r="I77" s="21"/>
      <c r="J77" s="103"/>
      <c r="K77" s="21"/>
    </row>
    <row r="78" spans="1:11" ht="20.25" customHeight="1" x14ac:dyDescent="0.25">
      <c r="A78" s="44" t="s">
        <v>14</v>
      </c>
      <c r="B78" s="4">
        <v>94</v>
      </c>
      <c r="C78" s="19">
        <v>15</v>
      </c>
      <c r="D78" s="19">
        <v>15</v>
      </c>
      <c r="E78" s="23">
        <f>B78*C78/1000</f>
        <v>1.41</v>
      </c>
      <c r="F78" s="21"/>
      <c r="G78" s="21"/>
      <c r="H78" s="21"/>
      <c r="I78" s="21"/>
      <c r="J78" s="103"/>
      <c r="K78" s="21"/>
    </row>
    <row r="79" spans="1:11" ht="15" hidden="1" customHeight="1" x14ac:dyDescent="0.25">
      <c r="A79" s="46" t="s">
        <v>138</v>
      </c>
      <c r="B79" s="4"/>
      <c r="C79" s="17"/>
      <c r="D79" s="17"/>
      <c r="E79" s="8">
        <f t="shared" ref="E79:E82" si="6">B79*C79/1000</f>
        <v>0</v>
      </c>
      <c r="F79" s="7">
        <v>100</v>
      </c>
      <c r="G79" s="7">
        <v>0.4</v>
      </c>
      <c r="H79" s="7">
        <v>0</v>
      </c>
      <c r="I79" s="7">
        <v>14.4</v>
      </c>
      <c r="J79" s="99">
        <v>59.2</v>
      </c>
      <c r="K79" s="7"/>
    </row>
    <row r="80" spans="1:11" s="223" customFormat="1" ht="31.15" customHeight="1" x14ac:dyDescent="0.25">
      <c r="A80" s="46" t="s">
        <v>313</v>
      </c>
      <c r="B80" s="4">
        <v>347</v>
      </c>
      <c r="C80" s="40"/>
      <c r="D80" s="40"/>
      <c r="E80" s="8">
        <f>B80*F80/1000</f>
        <v>32.965000000000003</v>
      </c>
      <c r="F80" s="7">
        <v>95</v>
      </c>
      <c r="G80" s="7"/>
      <c r="H80" s="7"/>
      <c r="I80" s="7"/>
      <c r="J80" s="99"/>
      <c r="K80" s="7"/>
    </row>
    <row r="81" spans="1:11" x14ac:dyDescent="0.25">
      <c r="A81" s="46" t="s">
        <v>23</v>
      </c>
      <c r="B81" s="4">
        <v>72</v>
      </c>
      <c r="C81" s="17">
        <v>20</v>
      </c>
      <c r="D81" s="17">
        <v>20</v>
      </c>
      <c r="E81" s="8">
        <f t="shared" si="6"/>
        <v>1.44</v>
      </c>
      <c r="F81" s="7">
        <v>20</v>
      </c>
      <c r="G81" s="7">
        <v>0.7</v>
      </c>
      <c r="H81" s="7">
        <v>0.1</v>
      </c>
      <c r="I81" s="7">
        <v>9.4</v>
      </c>
      <c r="J81" s="99">
        <v>41.3</v>
      </c>
      <c r="K81" s="7"/>
    </row>
    <row r="82" spans="1:11" x14ac:dyDescent="0.25">
      <c r="A82" s="46" t="s">
        <v>27</v>
      </c>
      <c r="B82" s="4">
        <v>72</v>
      </c>
      <c r="C82" s="17">
        <v>40</v>
      </c>
      <c r="D82" s="17">
        <v>40</v>
      </c>
      <c r="E82" s="8">
        <f t="shared" si="6"/>
        <v>2.88</v>
      </c>
      <c r="F82" s="7">
        <v>40</v>
      </c>
      <c r="G82" s="7">
        <v>2</v>
      </c>
      <c r="H82" s="7">
        <v>0.6</v>
      </c>
      <c r="I82" s="7">
        <v>16.2</v>
      </c>
      <c r="J82" s="99">
        <v>77.8</v>
      </c>
      <c r="K82" s="7"/>
    </row>
    <row r="83" spans="1:11" ht="25.9" customHeight="1" thickBot="1" x14ac:dyDescent="0.3"/>
    <row r="84" spans="1:11" ht="14.45" customHeight="1" x14ac:dyDescent="0.25">
      <c r="A84" s="316" t="s">
        <v>0</v>
      </c>
      <c r="B84" s="318" t="s">
        <v>1</v>
      </c>
      <c r="C84" s="288"/>
      <c r="D84" s="291"/>
      <c r="E84" s="291"/>
      <c r="F84" s="320"/>
      <c r="G84" s="288" t="s">
        <v>6</v>
      </c>
      <c r="H84" s="291"/>
      <c r="I84" s="291"/>
      <c r="J84" s="292"/>
      <c r="K84" s="309" t="s">
        <v>175</v>
      </c>
    </row>
    <row r="85" spans="1:11" ht="25.5" thickBot="1" x14ac:dyDescent="0.3">
      <c r="A85" s="317"/>
      <c r="B85" s="319"/>
      <c r="C85" s="31" t="s">
        <v>2</v>
      </c>
      <c r="D85" s="31" t="s">
        <v>3</v>
      </c>
      <c r="E85" s="31" t="s">
        <v>4</v>
      </c>
      <c r="F85" s="31" t="s">
        <v>5</v>
      </c>
      <c r="G85" s="32" t="s">
        <v>7</v>
      </c>
      <c r="H85" s="31" t="s">
        <v>8</v>
      </c>
      <c r="I85" s="31" t="s">
        <v>22</v>
      </c>
      <c r="J85" s="33" t="s">
        <v>9</v>
      </c>
      <c r="K85" s="309"/>
    </row>
    <row r="86" spans="1:11" ht="18.75" x14ac:dyDescent="0.3">
      <c r="A86" s="38" t="s">
        <v>139</v>
      </c>
      <c r="B86" s="14"/>
      <c r="C86" s="15"/>
      <c r="D86" s="15"/>
      <c r="E86" s="15"/>
      <c r="F86" s="34"/>
      <c r="G86" s="15"/>
      <c r="H86" s="15"/>
      <c r="I86" s="15"/>
      <c r="J86" s="30"/>
      <c r="K86" s="105"/>
    </row>
    <row r="87" spans="1:11" ht="18" customHeight="1" x14ac:dyDescent="0.25">
      <c r="A87" s="78" t="s">
        <v>24</v>
      </c>
      <c r="B87" s="79"/>
      <c r="C87" s="79"/>
      <c r="D87" s="79"/>
      <c r="E87" s="80">
        <f>E88+E104+E125+E147+E156+E162+E163</f>
        <v>113.852</v>
      </c>
      <c r="F87" s="121">
        <f t="shared" ref="F87:J87" si="7">F88+F104+F125+F147+F156+F162+F163</f>
        <v>930</v>
      </c>
      <c r="G87" s="81">
        <f t="shared" si="7"/>
        <v>27.599999999999998</v>
      </c>
      <c r="H87" s="81">
        <f t="shared" si="7"/>
        <v>24.7</v>
      </c>
      <c r="I87" s="81">
        <f t="shared" si="7"/>
        <v>130</v>
      </c>
      <c r="J87" s="81">
        <f t="shared" si="7"/>
        <v>852.8</v>
      </c>
      <c r="K87" s="80"/>
    </row>
    <row r="88" spans="1:11" ht="30" x14ac:dyDescent="0.25">
      <c r="A88" s="124" t="s">
        <v>271</v>
      </c>
      <c r="B88" s="130"/>
      <c r="C88" s="127"/>
      <c r="D88" s="127"/>
      <c r="E88" s="125">
        <f>E89</f>
        <v>36.218000000000004</v>
      </c>
      <c r="F88" s="126">
        <v>100</v>
      </c>
      <c r="G88" s="127">
        <v>0.8</v>
      </c>
      <c r="H88" s="131">
        <v>0.1</v>
      </c>
      <c r="I88" s="127">
        <v>1.6</v>
      </c>
      <c r="J88" s="134">
        <v>10.6</v>
      </c>
      <c r="K88" s="127" t="s">
        <v>202</v>
      </c>
    </row>
    <row r="89" spans="1:11" s="71" customFormat="1" x14ac:dyDescent="0.25">
      <c r="A89" s="76" t="s">
        <v>272</v>
      </c>
      <c r="B89" s="4">
        <v>199</v>
      </c>
      <c r="C89" s="65">
        <v>182</v>
      </c>
      <c r="D89" s="65">
        <v>100</v>
      </c>
      <c r="E89" s="9">
        <f>B89*C89/1000</f>
        <v>36.218000000000004</v>
      </c>
      <c r="F89" s="69"/>
      <c r="G89" s="65"/>
      <c r="H89" s="75"/>
      <c r="I89" s="65"/>
      <c r="J89" s="70"/>
      <c r="K89" s="65"/>
    </row>
    <row r="90" spans="1:11" ht="45" hidden="1" customHeight="1" x14ac:dyDescent="0.25">
      <c r="A90" s="72" t="s">
        <v>93</v>
      </c>
      <c r="B90" s="4"/>
      <c r="C90" s="11"/>
      <c r="D90" s="11"/>
      <c r="E90" s="9">
        <f>B90*C90/1000</f>
        <v>0</v>
      </c>
      <c r="F90" s="11"/>
      <c r="G90" s="11"/>
      <c r="H90" s="11"/>
      <c r="I90" s="11"/>
      <c r="J90" s="48"/>
      <c r="K90" s="11"/>
    </row>
    <row r="91" spans="1:11" ht="15" hidden="1" customHeight="1" x14ac:dyDescent="0.25">
      <c r="A91" s="42" t="s">
        <v>99</v>
      </c>
      <c r="B91" s="4"/>
      <c r="C91" s="11"/>
      <c r="D91" s="11"/>
      <c r="E91" s="9">
        <f>B91*C91/1000</f>
        <v>0</v>
      </c>
      <c r="F91" s="11"/>
      <c r="G91" s="11"/>
      <c r="H91" s="11"/>
      <c r="I91" s="11"/>
      <c r="J91" s="48"/>
      <c r="K91" s="11"/>
    </row>
    <row r="92" spans="1:11" ht="15" hidden="1" customHeight="1" x14ac:dyDescent="0.25">
      <c r="A92" s="42" t="s">
        <v>11</v>
      </c>
      <c r="B92" s="4"/>
      <c r="C92" s="11"/>
      <c r="D92" s="11"/>
      <c r="E92" s="9">
        <f>B92*C92/1000</f>
        <v>0</v>
      </c>
      <c r="F92" s="11"/>
      <c r="G92" s="11"/>
      <c r="H92" s="11"/>
      <c r="I92" s="11"/>
      <c r="J92" s="48"/>
      <c r="K92" s="11"/>
    </row>
    <row r="93" spans="1:11" ht="15" hidden="1" customHeight="1" x14ac:dyDescent="0.25">
      <c r="A93" s="42" t="s">
        <v>62</v>
      </c>
      <c r="B93" s="4"/>
      <c r="C93" s="11"/>
      <c r="D93" s="11"/>
      <c r="E93" s="9"/>
      <c r="F93" s="11"/>
      <c r="G93" s="11"/>
      <c r="H93" s="11"/>
      <c r="I93" s="11"/>
      <c r="J93" s="48"/>
      <c r="K93" s="11"/>
    </row>
    <row r="94" spans="1:11" ht="15" hidden="1" customHeight="1" x14ac:dyDescent="0.25">
      <c r="A94" s="42" t="s">
        <v>10</v>
      </c>
      <c r="B94" s="4"/>
      <c r="C94" s="11"/>
      <c r="D94" s="11"/>
      <c r="E94" s="9">
        <f t="shared" ref="E94:E103" si="8">B94*C94/1000</f>
        <v>0</v>
      </c>
      <c r="F94" s="11"/>
      <c r="G94" s="11"/>
      <c r="H94" s="11"/>
      <c r="I94" s="11"/>
      <c r="J94" s="48"/>
      <c r="K94" s="11"/>
    </row>
    <row r="95" spans="1:11" ht="15" hidden="1" customHeight="1" x14ac:dyDescent="0.25">
      <c r="A95" s="42" t="s">
        <v>61</v>
      </c>
      <c r="B95" s="4"/>
      <c r="C95" s="11"/>
      <c r="D95" s="11"/>
      <c r="E95" s="9"/>
      <c r="F95" s="11"/>
      <c r="G95" s="11"/>
      <c r="H95" s="11"/>
      <c r="I95" s="11"/>
      <c r="J95" s="48"/>
      <c r="K95" s="11"/>
    </row>
    <row r="96" spans="1:11" ht="15.75" hidden="1" customHeight="1" x14ac:dyDescent="0.25">
      <c r="A96" s="42" t="s">
        <v>29</v>
      </c>
      <c r="B96" s="4"/>
      <c r="C96" s="11"/>
      <c r="D96" s="11"/>
      <c r="E96" s="9">
        <f t="shared" si="8"/>
        <v>0</v>
      </c>
      <c r="F96" s="11"/>
      <c r="G96" s="11"/>
      <c r="H96" s="11"/>
      <c r="I96" s="11"/>
      <c r="J96" s="48"/>
      <c r="K96" s="11"/>
    </row>
    <row r="97" spans="1:11" ht="3.75" hidden="1" customHeight="1" x14ac:dyDescent="0.25">
      <c r="A97" s="42" t="s">
        <v>26</v>
      </c>
      <c r="B97" s="4"/>
      <c r="C97" s="11"/>
      <c r="D97" s="11"/>
      <c r="E97" s="9">
        <f t="shared" si="8"/>
        <v>0</v>
      </c>
      <c r="F97" s="11"/>
      <c r="G97" s="11"/>
      <c r="H97" s="11"/>
      <c r="I97" s="11"/>
      <c r="J97" s="48"/>
      <c r="K97" s="11"/>
    </row>
    <row r="98" spans="1:11" ht="15" hidden="1" customHeight="1" x14ac:dyDescent="0.25">
      <c r="A98" s="42" t="s">
        <v>116</v>
      </c>
      <c r="B98" s="4"/>
      <c r="C98" s="11"/>
      <c r="D98" s="11"/>
      <c r="E98" s="9">
        <f t="shared" si="8"/>
        <v>0</v>
      </c>
      <c r="F98" s="11"/>
      <c r="G98" s="11"/>
      <c r="H98" s="11"/>
      <c r="I98" s="11"/>
      <c r="J98" s="48"/>
      <c r="K98" s="11"/>
    </row>
    <row r="99" spans="1:11" ht="15" hidden="1" customHeight="1" x14ac:dyDescent="0.25">
      <c r="A99" s="42" t="s">
        <v>14</v>
      </c>
      <c r="B99" s="4"/>
      <c r="C99" s="11"/>
      <c r="D99" s="11"/>
      <c r="E99" s="9">
        <f t="shared" si="8"/>
        <v>0</v>
      </c>
      <c r="F99" s="11"/>
      <c r="G99" s="11"/>
      <c r="H99" s="11"/>
      <c r="I99" s="11"/>
      <c r="J99" s="48"/>
      <c r="K99" s="11"/>
    </row>
    <row r="100" spans="1:11" ht="30" hidden="1" customHeight="1" x14ac:dyDescent="0.25">
      <c r="A100" s="42" t="s">
        <v>117</v>
      </c>
      <c r="B100" s="4"/>
      <c r="C100" s="11"/>
      <c r="D100" s="11"/>
      <c r="E100" s="9">
        <f t="shared" si="8"/>
        <v>0</v>
      </c>
      <c r="F100" s="11"/>
      <c r="G100" s="11"/>
      <c r="H100" s="11"/>
      <c r="I100" s="11"/>
      <c r="J100" s="48"/>
      <c r="K100" s="11"/>
    </row>
    <row r="101" spans="1:11" ht="45" hidden="1" customHeight="1" x14ac:dyDescent="0.25">
      <c r="A101" s="42" t="s">
        <v>64</v>
      </c>
      <c r="B101" s="4"/>
      <c r="C101" s="11"/>
      <c r="D101" s="11"/>
      <c r="E101" s="9">
        <f t="shared" si="8"/>
        <v>0</v>
      </c>
      <c r="F101" s="11"/>
      <c r="G101" s="11"/>
      <c r="H101" s="11"/>
      <c r="I101" s="11"/>
      <c r="J101" s="48"/>
      <c r="K101" s="11"/>
    </row>
    <row r="102" spans="1:11" ht="15" hidden="1" customHeight="1" x14ac:dyDescent="0.25">
      <c r="A102" s="42" t="s">
        <v>32</v>
      </c>
      <c r="B102" s="4"/>
      <c r="C102" s="11"/>
      <c r="D102" s="11"/>
      <c r="E102" s="9">
        <f t="shared" si="8"/>
        <v>0</v>
      </c>
      <c r="F102" s="11"/>
      <c r="G102" s="11"/>
      <c r="H102" s="11"/>
      <c r="I102" s="11"/>
      <c r="J102" s="48"/>
      <c r="K102" s="11"/>
    </row>
    <row r="103" spans="1:11" ht="15" hidden="1" customHeight="1" x14ac:dyDescent="0.25">
      <c r="A103" s="42" t="s">
        <v>38</v>
      </c>
      <c r="B103" s="4"/>
      <c r="C103" s="11"/>
      <c r="D103" s="11"/>
      <c r="E103" s="9">
        <f t="shared" si="8"/>
        <v>0</v>
      </c>
      <c r="F103" s="11"/>
      <c r="G103" s="11"/>
      <c r="H103" s="11"/>
      <c r="I103" s="11"/>
      <c r="J103" s="48"/>
      <c r="K103" s="11"/>
    </row>
    <row r="104" spans="1:11" ht="28.15" customHeight="1" x14ac:dyDescent="0.25">
      <c r="A104" s="124" t="s">
        <v>94</v>
      </c>
      <c r="B104" s="130"/>
      <c r="C104" s="127"/>
      <c r="D104" s="127"/>
      <c r="E104" s="125">
        <f>E106+E107+E111+E115+E118+E120</f>
        <v>17.167200000000001</v>
      </c>
      <c r="F104" s="126">
        <v>250</v>
      </c>
      <c r="G104" s="127">
        <v>6.5</v>
      </c>
      <c r="H104" s="127">
        <v>6.4</v>
      </c>
      <c r="I104" s="127">
        <v>20.100000000000001</v>
      </c>
      <c r="J104" s="128">
        <v>164</v>
      </c>
      <c r="K104" s="127" t="s">
        <v>203</v>
      </c>
    </row>
    <row r="105" spans="1:11" s="71" customFormat="1" ht="10.5" hidden="1" customHeight="1" x14ac:dyDescent="0.25">
      <c r="A105" s="72" t="s">
        <v>97</v>
      </c>
      <c r="B105" s="4"/>
      <c r="C105" s="65"/>
      <c r="D105" s="65"/>
      <c r="E105" s="9">
        <f t="shared" ref="E105:E120" si="9">B105*C105/1000</f>
        <v>0</v>
      </c>
      <c r="F105" s="69"/>
      <c r="G105" s="65"/>
      <c r="H105" s="65"/>
      <c r="I105" s="65"/>
      <c r="J105" s="107"/>
      <c r="K105" s="65"/>
    </row>
    <row r="106" spans="1:11" x14ac:dyDescent="0.25">
      <c r="A106" s="49" t="s">
        <v>60</v>
      </c>
      <c r="B106" s="4">
        <v>285</v>
      </c>
      <c r="C106" s="20">
        <v>29</v>
      </c>
      <c r="D106" s="20">
        <v>26</v>
      </c>
      <c r="E106" s="9">
        <f t="shared" si="9"/>
        <v>8.2650000000000006</v>
      </c>
      <c r="F106" s="21"/>
      <c r="G106" s="21"/>
      <c r="H106" s="21"/>
      <c r="I106" s="21"/>
      <c r="J106" s="103"/>
      <c r="K106" s="21"/>
    </row>
    <row r="107" spans="1:11" x14ac:dyDescent="0.25">
      <c r="A107" s="36" t="s">
        <v>286</v>
      </c>
      <c r="B107" s="4">
        <v>63</v>
      </c>
      <c r="C107" s="20">
        <v>5</v>
      </c>
      <c r="D107" s="20">
        <v>5</v>
      </c>
      <c r="E107" s="9">
        <f t="shared" si="9"/>
        <v>0.315</v>
      </c>
      <c r="F107" s="21"/>
      <c r="G107" s="21"/>
      <c r="H107" s="21"/>
      <c r="I107" s="21"/>
      <c r="J107" s="103"/>
      <c r="K107" s="21"/>
    </row>
    <row r="108" spans="1:11" ht="15" hidden="1" customHeight="1" x14ac:dyDescent="0.25">
      <c r="A108" s="36" t="s">
        <v>125</v>
      </c>
      <c r="B108" s="4"/>
      <c r="C108" s="20"/>
      <c r="D108" s="20"/>
      <c r="E108" s="9">
        <f t="shared" si="9"/>
        <v>0</v>
      </c>
      <c r="F108" s="21"/>
      <c r="G108" s="21"/>
      <c r="H108" s="21"/>
      <c r="I108" s="21"/>
      <c r="J108" s="103"/>
      <c r="K108" s="21"/>
    </row>
    <row r="109" spans="1:11" ht="15" hidden="1" customHeight="1" x14ac:dyDescent="0.25">
      <c r="A109" s="36" t="s">
        <v>12</v>
      </c>
      <c r="B109" s="4"/>
      <c r="C109" s="20"/>
      <c r="D109" s="20"/>
      <c r="E109" s="9">
        <f t="shared" si="9"/>
        <v>0</v>
      </c>
      <c r="F109" s="21"/>
      <c r="G109" s="21"/>
      <c r="H109" s="21"/>
      <c r="I109" s="21"/>
      <c r="J109" s="103"/>
      <c r="K109" s="21"/>
    </row>
    <row r="110" spans="1:11" ht="15" hidden="1" customHeight="1" x14ac:dyDescent="0.25">
      <c r="A110" s="36" t="s">
        <v>99</v>
      </c>
      <c r="B110" s="4"/>
      <c r="C110" s="20"/>
      <c r="D110" s="20"/>
      <c r="E110" s="9">
        <f t="shared" si="9"/>
        <v>0</v>
      </c>
      <c r="F110" s="21"/>
      <c r="G110" s="21"/>
      <c r="H110" s="21"/>
      <c r="I110" s="21"/>
      <c r="J110" s="103"/>
      <c r="K110" s="21"/>
    </row>
    <row r="111" spans="1:11" x14ac:dyDescent="0.25">
      <c r="A111" s="13" t="s">
        <v>10</v>
      </c>
      <c r="B111" s="4">
        <v>34</v>
      </c>
      <c r="C111" s="11">
        <v>77</v>
      </c>
      <c r="D111" s="11">
        <v>50</v>
      </c>
      <c r="E111" s="9">
        <f t="shared" si="9"/>
        <v>2.6179999999999999</v>
      </c>
      <c r="F111" s="5"/>
      <c r="G111" s="5"/>
      <c r="H111" s="5"/>
      <c r="I111" s="5"/>
      <c r="J111" s="64"/>
      <c r="K111" s="5"/>
    </row>
    <row r="112" spans="1:11" ht="30" hidden="1" customHeight="1" x14ac:dyDescent="0.25">
      <c r="A112" s="63" t="s">
        <v>118</v>
      </c>
      <c r="B112" s="4"/>
      <c r="C112" s="11"/>
      <c r="D112" s="11"/>
      <c r="E112" s="9">
        <f t="shared" si="9"/>
        <v>0</v>
      </c>
      <c r="F112" s="5"/>
      <c r="G112" s="5"/>
      <c r="H112" s="5"/>
      <c r="I112" s="5"/>
      <c r="J112" s="64"/>
      <c r="K112" s="5"/>
    </row>
    <row r="113" spans="1:11" ht="15" hidden="1" customHeight="1" x14ac:dyDescent="0.25">
      <c r="A113" s="63" t="s">
        <v>137</v>
      </c>
      <c r="B113" s="4"/>
      <c r="C113" s="11"/>
      <c r="D113" s="11"/>
      <c r="E113" s="9">
        <f t="shared" si="9"/>
        <v>0</v>
      </c>
      <c r="F113" s="5"/>
      <c r="G113" s="5"/>
      <c r="H113" s="5"/>
      <c r="I113" s="5"/>
      <c r="J113" s="64"/>
      <c r="K113" s="5"/>
    </row>
    <row r="114" spans="1:11" ht="15" hidden="1" customHeight="1" x14ac:dyDescent="0.25">
      <c r="A114" s="63" t="s">
        <v>48</v>
      </c>
      <c r="B114" s="4"/>
      <c r="C114" s="11"/>
      <c r="D114" s="11"/>
      <c r="E114" s="9">
        <f t="shared" si="9"/>
        <v>0</v>
      </c>
      <c r="F114" s="5"/>
      <c r="G114" s="5"/>
      <c r="H114" s="5"/>
      <c r="I114" s="5"/>
      <c r="J114" s="64"/>
      <c r="K114" s="5"/>
    </row>
    <row r="115" spans="1:11" x14ac:dyDescent="0.25">
      <c r="A115" s="42" t="s">
        <v>29</v>
      </c>
      <c r="B115" s="4">
        <v>41</v>
      </c>
      <c r="C115" s="11">
        <v>12</v>
      </c>
      <c r="D115" s="11">
        <v>10</v>
      </c>
      <c r="E115" s="9">
        <f t="shared" si="9"/>
        <v>0.49199999999999999</v>
      </c>
      <c r="F115" s="5"/>
      <c r="G115" s="5"/>
      <c r="H115" s="5"/>
      <c r="I115" s="5"/>
      <c r="J115" s="64"/>
      <c r="K115" s="5"/>
    </row>
    <row r="116" spans="1:11" ht="15" hidden="1" customHeight="1" x14ac:dyDescent="0.25">
      <c r="A116" s="42" t="s">
        <v>75</v>
      </c>
      <c r="B116" s="4"/>
      <c r="C116" s="11"/>
      <c r="D116" s="11"/>
      <c r="E116" s="9">
        <f t="shared" si="9"/>
        <v>0</v>
      </c>
      <c r="F116" s="5"/>
      <c r="G116" s="5"/>
      <c r="H116" s="5"/>
      <c r="I116" s="5"/>
      <c r="J116" s="64"/>
      <c r="K116" s="5"/>
    </row>
    <row r="117" spans="1:11" ht="15" hidden="1" customHeight="1" x14ac:dyDescent="0.25">
      <c r="A117" s="42" t="s">
        <v>25</v>
      </c>
      <c r="B117" s="4"/>
      <c r="C117" s="11"/>
      <c r="D117" s="11"/>
      <c r="E117" s="9">
        <f t="shared" si="9"/>
        <v>0</v>
      </c>
      <c r="F117" s="5"/>
      <c r="G117" s="5"/>
      <c r="H117" s="5"/>
      <c r="I117" s="5"/>
      <c r="J117" s="64"/>
      <c r="K117" s="5"/>
    </row>
    <row r="118" spans="1:11" x14ac:dyDescent="0.25">
      <c r="A118" s="42" t="s">
        <v>11</v>
      </c>
      <c r="B118" s="4">
        <v>34</v>
      </c>
      <c r="C118" s="11">
        <v>13.3</v>
      </c>
      <c r="D118" s="11">
        <v>10</v>
      </c>
      <c r="E118" s="9">
        <f t="shared" si="9"/>
        <v>0.45220000000000005</v>
      </c>
      <c r="F118" s="5"/>
      <c r="G118" s="5"/>
      <c r="H118" s="5"/>
      <c r="I118" s="5"/>
      <c r="J118" s="64"/>
      <c r="K118" s="5"/>
    </row>
    <row r="119" spans="1:11" ht="15" hidden="1" customHeight="1" x14ac:dyDescent="0.25">
      <c r="A119" s="42" t="s">
        <v>18</v>
      </c>
      <c r="B119" s="4"/>
      <c r="C119" s="11"/>
      <c r="D119" s="11"/>
      <c r="E119" s="9">
        <f t="shared" si="9"/>
        <v>0</v>
      </c>
      <c r="F119" s="5"/>
      <c r="G119" s="5"/>
      <c r="H119" s="5"/>
      <c r="I119" s="5"/>
      <c r="J119" s="64"/>
      <c r="K119" s="5"/>
    </row>
    <row r="120" spans="1:11" x14ac:dyDescent="0.25">
      <c r="A120" s="42" t="s">
        <v>36</v>
      </c>
      <c r="B120" s="4">
        <v>1005</v>
      </c>
      <c r="C120" s="11">
        <v>5</v>
      </c>
      <c r="D120" s="11">
        <v>5</v>
      </c>
      <c r="E120" s="9">
        <f t="shared" si="9"/>
        <v>5.0250000000000004</v>
      </c>
      <c r="F120" s="5"/>
      <c r="G120" s="5"/>
      <c r="H120" s="5"/>
      <c r="I120" s="5"/>
      <c r="J120" s="64"/>
      <c r="K120" s="5"/>
    </row>
    <row r="121" spans="1:11" ht="15" hidden="1" customHeight="1" x14ac:dyDescent="0.25">
      <c r="A121" s="42" t="s">
        <v>101</v>
      </c>
      <c r="B121" s="4"/>
      <c r="C121" s="11"/>
      <c r="D121" s="11"/>
      <c r="E121" s="9">
        <f t="shared" ref="E121:E163" si="10">B121*C121/1000</f>
        <v>0</v>
      </c>
      <c r="F121" s="5"/>
      <c r="G121" s="5"/>
      <c r="H121" s="5"/>
      <c r="I121" s="5"/>
      <c r="J121" s="58"/>
      <c r="K121" s="5"/>
    </row>
    <row r="122" spans="1:11" ht="15" hidden="1" customHeight="1" x14ac:dyDescent="0.25">
      <c r="A122" s="42" t="s">
        <v>14</v>
      </c>
      <c r="B122" s="4"/>
      <c r="C122" s="11"/>
      <c r="D122" s="11"/>
      <c r="E122" s="9">
        <f t="shared" si="10"/>
        <v>0</v>
      </c>
      <c r="F122" s="5"/>
      <c r="G122" s="5"/>
      <c r="H122" s="5"/>
      <c r="I122" s="5"/>
      <c r="J122" s="58"/>
      <c r="K122" s="5"/>
    </row>
    <row r="123" spans="1:11" ht="15" hidden="1" customHeight="1" x14ac:dyDescent="0.25">
      <c r="A123" s="42" t="s">
        <v>130</v>
      </c>
      <c r="B123" s="4"/>
      <c r="C123" s="11"/>
      <c r="D123" s="11"/>
      <c r="E123" s="9">
        <f t="shared" si="10"/>
        <v>0</v>
      </c>
      <c r="F123" s="5"/>
      <c r="G123" s="5"/>
      <c r="H123" s="5"/>
      <c r="I123" s="5"/>
      <c r="J123" s="58"/>
      <c r="K123" s="5"/>
    </row>
    <row r="124" spans="1:11" ht="15" hidden="1" customHeight="1" x14ac:dyDescent="0.25">
      <c r="A124" s="42" t="s">
        <v>13</v>
      </c>
      <c r="B124" s="4"/>
      <c r="C124" s="11"/>
      <c r="D124" s="11"/>
      <c r="E124" s="9">
        <f t="shared" si="10"/>
        <v>0</v>
      </c>
      <c r="F124" s="5"/>
      <c r="G124" s="5"/>
      <c r="H124" s="5"/>
      <c r="I124" s="5"/>
      <c r="J124" s="58"/>
      <c r="K124" s="5"/>
    </row>
    <row r="125" spans="1:11" ht="30" x14ac:dyDescent="0.25">
      <c r="A125" s="124" t="s">
        <v>140</v>
      </c>
      <c r="B125" s="4"/>
      <c r="C125" s="17"/>
      <c r="D125" s="17"/>
      <c r="E125" s="125">
        <f>SUM(E126:E146)</f>
        <v>27.290000000000003</v>
      </c>
      <c r="F125" s="127">
        <v>100</v>
      </c>
      <c r="G125" s="127">
        <v>10.3</v>
      </c>
      <c r="H125" s="127">
        <v>9.3000000000000007</v>
      </c>
      <c r="I125" s="127">
        <v>12.9</v>
      </c>
      <c r="J125" s="134">
        <v>176.3</v>
      </c>
      <c r="K125" s="127" t="s">
        <v>226</v>
      </c>
    </row>
    <row r="126" spans="1:11" s="71" customFormat="1" x14ac:dyDescent="0.25">
      <c r="A126" s="72" t="s">
        <v>125</v>
      </c>
      <c r="B126" s="4">
        <v>196</v>
      </c>
      <c r="C126" s="65">
        <v>112</v>
      </c>
      <c r="D126" s="65">
        <v>83</v>
      </c>
      <c r="E126" s="9">
        <f t="shared" si="10"/>
        <v>21.952000000000002</v>
      </c>
      <c r="F126" s="65"/>
      <c r="G126" s="65"/>
      <c r="H126" s="65"/>
      <c r="I126" s="65"/>
      <c r="J126" s="70"/>
      <c r="K126" s="65"/>
    </row>
    <row r="127" spans="1:11" s="71" customFormat="1" x14ac:dyDescent="0.25">
      <c r="A127" s="72" t="s">
        <v>27</v>
      </c>
      <c r="B127" s="4">
        <v>72</v>
      </c>
      <c r="C127" s="65">
        <v>15</v>
      </c>
      <c r="D127" s="65">
        <v>15</v>
      </c>
      <c r="E127" s="9">
        <f t="shared" si="10"/>
        <v>1.08</v>
      </c>
      <c r="F127" s="65"/>
      <c r="G127" s="65"/>
      <c r="H127" s="65"/>
      <c r="I127" s="65"/>
      <c r="J127" s="70"/>
      <c r="K127" s="65"/>
    </row>
    <row r="128" spans="1:11" s="71" customFormat="1" x14ac:dyDescent="0.25">
      <c r="A128" s="72" t="s">
        <v>19</v>
      </c>
      <c r="B128" s="4"/>
      <c r="C128" s="65">
        <v>13</v>
      </c>
      <c r="D128" s="65">
        <v>13</v>
      </c>
      <c r="E128" s="9"/>
      <c r="F128" s="65"/>
      <c r="G128" s="65"/>
      <c r="H128" s="65"/>
      <c r="I128" s="65"/>
      <c r="J128" s="70"/>
      <c r="K128" s="65"/>
    </row>
    <row r="129" spans="1:11" s="68" customFormat="1" ht="15" hidden="1" customHeight="1" x14ac:dyDescent="0.25">
      <c r="A129" s="72" t="s">
        <v>60</v>
      </c>
      <c r="B129" s="4"/>
      <c r="C129" s="73"/>
      <c r="D129" s="73"/>
      <c r="E129" s="9">
        <f t="shared" si="10"/>
        <v>0</v>
      </c>
      <c r="F129" s="66"/>
      <c r="G129" s="66"/>
      <c r="H129" s="66"/>
      <c r="I129" s="66"/>
      <c r="J129" s="67"/>
      <c r="K129" s="66"/>
    </row>
    <row r="130" spans="1:11" s="68" customFormat="1" ht="15" hidden="1" customHeight="1" x14ac:dyDescent="0.25">
      <c r="A130" s="72" t="s">
        <v>104</v>
      </c>
      <c r="B130" s="4"/>
      <c r="C130" s="73"/>
      <c r="D130" s="73"/>
      <c r="E130" s="9">
        <f t="shared" si="10"/>
        <v>0</v>
      </c>
      <c r="F130" s="66"/>
      <c r="G130" s="66"/>
      <c r="H130" s="66"/>
      <c r="I130" s="66"/>
      <c r="J130" s="67"/>
      <c r="K130" s="66"/>
    </row>
    <row r="131" spans="1:11" ht="15" hidden="1" customHeight="1" x14ac:dyDescent="0.25">
      <c r="A131" s="42" t="s">
        <v>97</v>
      </c>
      <c r="B131" s="4"/>
      <c r="C131" s="2"/>
      <c r="D131" s="2"/>
      <c r="E131" s="9">
        <f t="shared" si="10"/>
        <v>0</v>
      </c>
      <c r="F131" s="16"/>
      <c r="G131" s="16"/>
      <c r="H131" s="16"/>
      <c r="I131" s="16"/>
      <c r="J131" s="51"/>
      <c r="K131" s="16"/>
    </row>
    <row r="132" spans="1:11" ht="15" hidden="1" customHeight="1" x14ac:dyDescent="0.25">
      <c r="A132" s="42" t="s">
        <v>33</v>
      </c>
      <c r="B132" s="4"/>
      <c r="C132" s="2"/>
      <c r="D132" s="2"/>
      <c r="E132" s="9">
        <f t="shared" si="10"/>
        <v>0</v>
      </c>
      <c r="F132" s="16"/>
      <c r="G132" s="16"/>
      <c r="H132" s="16"/>
      <c r="I132" s="16"/>
      <c r="J132" s="51"/>
      <c r="K132" s="16"/>
    </row>
    <row r="133" spans="1:11" ht="15" hidden="1" customHeight="1" x14ac:dyDescent="0.25">
      <c r="A133" s="42" t="s">
        <v>10</v>
      </c>
      <c r="B133" s="4"/>
      <c r="C133" s="2"/>
      <c r="D133" s="2"/>
      <c r="E133" s="9">
        <f t="shared" si="10"/>
        <v>0</v>
      </c>
      <c r="F133" s="16"/>
      <c r="G133" s="16"/>
      <c r="H133" s="16"/>
      <c r="I133" s="16"/>
      <c r="J133" s="51"/>
      <c r="K133" s="16"/>
    </row>
    <row r="134" spans="1:11" ht="15" hidden="1" customHeight="1" x14ac:dyDescent="0.25">
      <c r="A134" s="42" t="s">
        <v>58</v>
      </c>
      <c r="B134" s="4"/>
      <c r="C134" s="2"/>
      <c r="D134" s="2"/>
      <c r="E134" s="9">
        <f t="shared" si="10"/>
        <v>0</v>
      </c>
      <c r="F134" s="16"/>
      <c r="G134" s="16"/>
      <c r="H134" s="16"/>
      <c r="I134" s="16"/>
      <c r="J134" s="51"/>
      <c r="K134" s="16"/>
    </row>
    <row r="135" spans="1:11" ht="15" hidden="1" customHeight="1" x14ac:dyDescent="0.25">
      <c r="A135" s="43" t="s">
        <v>38</v>
      </c>
      <c r="B135" s="4"/>
      <c r="C135" s="2"/>
      <c r="D135" s="2"/>
      <c r="E135" s="9">
        <f t="shared" si="10"/>
        <v>0</v>
      </c>
      <c r="F135" s="16"/>
      <c r="G135" s="16"/>
      <c r="H135" s="16"/>
      <c r="I135" s="16"/>
      <c r="J135" s="51"/>
      <c r="K135" s="16"/>
    </row>
    <row r="136" spans="1:11" ht="15" hidden="1" customHeight="1" x14ac:dyDescent="0.25">
      <c r="A136" s="42" t="s">
        <v>120</v>
      </c>
      <c r="B136" s="4"/>
      <c r="C136" s="2"/>
      <c r="D136" s="2"/>
      <c r="E136" s="9">
        <f t="shared" si="10"/>
        <v>0</v>
      </c>
      <c r="F136" s="16"/>
      <c r="G136" s="16"/>
      <c r="H136" s="16"/>
      <c r="I136" s="16"/>
      <c r="J136" s="51"/>
      <c r="K136" s="16"/>
    </row>
    <row r="137" spans="1:11" ht="15" hidden="1" customHeight="1" x14ac:dyDescent="0.25">
      <c r="A137" s="42" t="s">
        <v>11</v>
      </c>
      <c r="B137" s="4"/>
      <c r="C137" s="2"/>
      <c r="D137" s="2"/>
      <c r="E137" s="9">
        <f t="shared" si="10"/>
        <v>0</v>
      </c>
      <c r="F137" s="16"/>
      <c r="G137" s="16"/>
      <c r="H137" s="16"/>
      <c r="I137" s="16"/>
      <c r="J137" s="51"/>
      <c r="K137" s="16"/>
    </row>
    <row r="138" spans="1:11" x14ac:dyDescent="0.25">
      <c r="A138" s="42" t="s">
        <v>29</v>
      </c>
      <c r="B138" s="4">
        <v>41</v>
      </c>
      <c r="C138" s="2">
        <v>4</v>
      </c>
      <c r="D138" s="2">
        <v>3</v>
      </c>
      <c r="E138" s="9">
        <f t="shared" si="10"/>
        <v>0.16400000000000001</v>
      </c>
      <c r="F138" s="16"/>
      <c r="G138" s="16"/>
      <c r="H138" s="16"/>
      <c r="I138" s="16"/>
      <c r="J138" s="51"/>
      <c r="K138" s="16"/>
    </row>
    <row r="139" spans="1:11" ht="15" hidden="1" customHeight="1" x14ac:dyDescent="0.25">
      <c r="A139" s="42" t="s">
        <v>28</v>
      </c>
      <c r="B139" s="4"/>
      <c r="C139" s="2"/>
      <c r="D139" s="2"/>
      <c r="E139" s="9">
        <f t="shared" si="10"/>
        <v>0</v>
      </c>
      <c r="F139" s="16"/>
      <c r="G139" s="16"/>
      <c r="H139" s="16"/>
      <c r="I139" s="16"/>
      <c r="J139" s="51"/>
      <c r="K139" s="16"/>
    </row>
    <row r="140" spans="1:11" ht="15" hidden="1" customHeight="1" x14ac:dyDescent="0.25">
      <c r="A140" s="42" t="s">
        <v>13</v>
      </c>
      <c r="B140" s="4"/>
      <c r="C140" s="2"/>
      <c r="D140" s="2"/>
      <c r="E140" s="9">
        <f t="shared" si="10"/>
        <v>0</v>
      </c>
      <c r="F140" s="16"/>
      <c r="G140" s="16"/>
      <c r="H140" s="16"/>
      <c r="I140" s="16"/>
      <c r="J140" s="51"/>
      <c r="K140" s="16"/>
    </row>
    <row r="141" spans="1:11" ht="15" hidden="1" customHeight="1" x14ac:dyDescent="0.25">
      <c r="A141" s="42" t="s">
        <v>133</v>
      </c>
      <c r="B141" s="4"/>
      <c r="C141" s="2"/>
      <c r="D141" s="2"/>
      <c r="E141" s="9">
        <f t="shared" si="10"/>
        <v>0</v>
      </c>
      <c r="F141" s="16"/>
      <c r="G141" s="16"/>
      <c r="H141" s="16"/>
      <c r="I141" s="16"/>
      <c r="J141" s="51"/>
      <c r="K141" s="16"/>
    </row>
    <row r="142" spans="1:11" ht="15" hidden="1" customHeight="1" x14ac:dyDescent="0.25">
      <c r="A142" s="42" t="s">
        <v>54</v>
      </c>
      <c r="B142" s="55"/>
      <c r="C142" s="11"/>
      <c r="D142" s="11"/>
      <c r="E142" s="9">
        <f t="shared" si="10"/>
        <v>0</v>
      </c>
      <c r="F142" s="16"/>
      <c r="G142" s="16"/>
      <c r="H142" s="16"/>
      <c r="I142" s="16"/>
      <c r="J142" s="51"/>
      <c r="K142" s="16"/>
    </row>
    <row r="143" spans="1:11" ht="15" hidden="1" customHeight="1" x14ac:dyDescent="0.25">
      <c r="A143" s="42" t="s">
        <v>36</v>
      </c>
      <c r="B143" s="4"/>
      <c r="C143" s="2"/>
      <c r="D143" s="2"/>
      <c r="E143" s="9">
        <f t="shared" si="10"/>
        <v>0</v>
      </c>
      <c r="F143" s="16"/>
      <c r="G143" s="16"/>
      <c r="H143" s="16"/>
      <c r="I143" s="16"/>
      <c r="J143" s="51"/>
      <c r="K143" s="16"/>
    </row>
    <row r="144" spans="1:11" x14ac:dyDescent="0.25">
      <c r="A144" s="42" t="s">
        <v>90</v>
      </c>
      <c r="B144" s="4">
        <v>286</v>
      </c>
      <c r="C144" s="2">
        <v>4</v>
      </c>
      <c r="D144" s="2">
        <v>4</v>
      </c>
      <c r="E144" s="9">
        <f t="shared" si="10"/>
        <v>1.1439999999999999</v>
      </c>
      <c r="F144" s="16"/>
      <c r="G144" s="16"/>
      <c r="H144" s="16"/>
      <c r="I144" s="16"/>
      <c r="J144" s="51"/>
      <c r="K144" s="16"/>
    </row>
    <row r="145" spans="1:11" x14ac:dyDescent="0.25">
      <c r="A145" s="42" t="s">
        <v>121</v>
      </c>
      <c r="B145" s="4">
        <v>512</v>
      </c>
      <c r="C145" s="2">
        <v>5</v>
      </c>
      <c r="D145" s="2">
        <v>5</v>
      </c>
      <c r="E145" s="9">
        <f t="shared" si="10"/>
        <v>2.56</v>
      </c>
      <c r="F145" s="16"/>
      <c r="G145" s="16"/>
      <c r="H145" s="16"/>
      <c r="I145" s="16"/>
      <c r="J145" s="51"/>
      <c r="K145" s="16"/>
    </row>
    <row r="146" spans="1:11" x14ac:dyDescent="0.25">
      <c r="A146" s="43" t="s">
        <v>38</v>
      </c>
      <c r="B146" s="4">
        <v>195</v>
      </c>
      <c r="C146" s="2">
        <v>2</v>
      </c>
      <c r="D146" s="2">
        <v>2</v>
      </c>
      <c r="E146" s="9">
        <f t="shared" si="10"/>
        <v>0.39</v>
      </c>
      <c r="F146" s="16"/>
      <c r="G146" s="16"/>
      <c r="H146" s="16"/>
      <c r="I146" s="16"/>
      <c r="J146" s="51"/>
      <c r="K146" s="16"/>
    </row>
    <row r="147" spans="1:11" s="3" customFormat="1" ht="45" x14ac:dyDescent="0.25">
      <c r="A147" s="124" t="s">
        <v>141</v>
      </c>
      <c r="B147" s="4"/>
      <c r="C147" s="7"/>
      <c r="D147" s="7"/>
      <c r="E147" s="125">
        <f>SUM(E148:E155)</f>
        <v>18.957999999999998</v>
      </c>
      <c r="F147" s="127">
        <v>180</v>
      </c>
      <c r="G147" s="127">
        <v>4.9000000000000004</v>
      </c>
      <c r="H147" s="127">
        <v>7.7</v>
      </c>
      <c r="I147" s="127">
        <v>33</v>
      </c>
      <c r="J147" s="134">
        <v>220.9</v>
      </c>
      <c r="K147" s="127" t="s">
        <v>196</v>
      </c>
    </row>
    <row r="148" spans="1:11" s="71" customFormat="1" x14ac:dyDescent="0.25">
      <c r="A148" s="72" t="s">
        <v>10</v>
      </c>
      <c r="B148" s="4">
        <v>34</v>
      </c>
      <c r="C148" s="65">
        <v>262</v>
      </c>
      <c r="D148" s="65">
        <v>170</v>
      </c>
      <c r="E148" s="9">
        <f t="shared" si="10"/>
        <v>8.9079999999999995</v>
      </c>
      <c r="F148" s="65"/>
      <c r="G148" s="65"/>
      <c r="H148" s="65"/>
      <c r="I148" s="65"/>
      <c r="J148" s="70"/>
      <c r="K148" s="65"/>
    </row>
    <row r="149" spans="1:11" s="71" customFormat="1" x14ac:dyDescent="0.25">
      <c r="A149" s="72" t="s">
        <v>92</v>
      </c>
      <c r="B149" s="4"/>
      <c r="C149" s="65">
        <v>30</v>
      </c>
      <c r="D149" s="65">
        <v>30</v>
      </c>
      <c r="E149" s="9"/>
      <c r="F149" s="65"/>
      <c r="G149" s="65"/>
      <c r="H149" s="65"/>
      <c r="I149" s="65"/>
      <c r="J149" s="70"/>
      <c r="K149" s="65"/>
    </row>
    <row r="150" spans="1:11" ht="15" hidden="1" customHeight="1" x14ac:dyDescent="0.25">
      <c r="A150" s="42" t="s">
        <v>40</v>
      </c>
      <c r="B150" s="4"/>
      <c r="C150" s="2"/>
      <c r="D150" s="2"/>
      <c r="E150" s="9">
        <f t="shared" si="10"/>
        <v>0</v>
      </c>
      <c r="F150" s="16"/>
      <c r="G150" s="16"/>
      <c r="H150" s="16"/>
      <c r="I150" s="16"/>
      <c r="J150" s="51"/>
      <c r="K150" s="16"/>
    </row>
    <row r="151" spans="1:11" ht="15" hidden="1" customHeight="1" x14ac:dyDescent="0.25">
      <c r="A151" s="42" t="s">
        <v>104</v>
      </c>
      <c r="B151" s="4"/>
      <c r="C151" s="2"/>
      <c r="D151" s="2"/>
      <c r="E151" s="9">
        <f t="shared" si="10"/>
        <v>0</v>
      </c>
      <c r="F151" s="16"/>
      <c r="G151" s="16"/>
      <c r="H151" s="16"/>
      <c r="I151" s="16"/>
      <c r="J151" s="51"/>
      <c r="K151" s="16"/>
    </row>
    <row r="152" spans="1:11" ht="15" hidden="1" customHeight="1" x14ac:dyDescent="0.25">
      <c r="A152" s="42" t="s">
        <v>19</v>
      </c>
      <c r="B152" s="4"/>
      <c r="C152" s="2"/>
      <c r="D152" s="2"/>
      <c r="E152" s="9">
        <f t="shared" si="10"/>
        <v>0</v>
      </c>
      <c r="F152" s="16"/>
      <c r="G152" s="16"/>
      <c r="H152" s="16"/>
      <c r="I152" s="16"/>
      <c r="J152" s="51"/>
      <c r="K152" s="16"/>
    </row>
    <row r="153" spans="1:11" s="22" customFormat="1" ht="15" hidden="1" customHeight="1" x14ac:dyDescent="0.25">
      <c r="A153" s="49" t="s">
        <v>134</v>
      </c>
      <c r="B153" s="4"/>
      <c r="C153" s="20"/>
      <c r="D153" s="20"/>
      <c r="E153" s="9">
        <f t="shared" si="10"/>
        <v>0</v>
      </c>
      <c r="F153" s="21"/>
      <c r="G153" s="21"/>
      <c r="H153" s="21"/>
      <c r="I153" s="21"/>
      <c r="J153" s="50"/>
      <c r="K153" s="21"/>
    </row>
    <row r="154" spans="1:11" s="22" customFormat="1" ht="15" hidden="1" customHeight="1" x14ac:dyDescent="0.25">
      <c r="A154" s="49" t="s">
        <v>11</v>
      </c>
      <c r="B154" s="4"/>
      <c r="C154" s="20"/>
      <c r="D154" s="20"/>
      <c r="E154" s="9">
        <f t="shared" si="10"/>
        <v>0</v>
      </c>
      <c r="F154" s="21"/>
      <c r="G154" s="21"/>
      <c r="H154" s="21"/>
      <c r="I154" s="21"/>
      <c r="J154" s="50"/>
      <c r="K154" s="21"/>
    </row>
    <row r="155" spans="1:11" s="22" customFormat="1" x14ac:dyDescent="0.25">
      <c r="A155" s="49" t="s">
        <v>36</v>
      </c>
      <c r="B155" s="4">
        <v>1005</v>
      </c>
      <c r="C155" s="20">
        <v>10</v>
      </c>
      <c r="D155" s="20">
        <v>10</v>
      </c>
      <c r="E155" s="9">
        <f t="shared" si="10"/>
        <v>10.050000000000001</v>
      </c>
      <c r="F155" s="21"/>
      <c r="G155" s="21"/>
      <c r="H155" s="21"/>
      <c r="I155" s="21"/>
      <c r="J155" s="50"/>
      <c r="K155" s="21"/>
    </row>
    <row r="156" spans="1:11" ht="30" customHeight="1" x14ac:dyDescent="0.25">
      <c r="A156" s="124" t="s">
        <v>86</v>
      </c>
      <c r="B156" s="4"/>
      <c r="C156" s="17"/>
      <c r="D156" s="17"/>
      <c r="E156" s="125">
        <f>SUM(E158:E160)</f>
        <v>7.0188000000000006</v>
      </c>
      <c r="F156" s="127">
        <v>200</v>
      </c>
      <c r="G156" s="127">
        <v>0.2</v>
      </c>
      <c r="H156" s="127">
        <v>0</v>
      </c>
      <c r="I156" s="127">
        <v>20.6</v>
      </c>
      <c r="J156" s="163">
        <v>83.2</v>
      </c>
      <c r="K156" s="127" t="s">
        <v>193</v>
      </c>
    </row>
    <row r="157" spans="1:11" ht="30" hidden="1" customHeight="1" x14ac:dyDescent="0.25">
      <c r="A157" s="44" t="s">
        <v>114</v>
      </c>
      <c r="B157" s="4"/>
      <c r="C157" s="19"/>
      <c r="D157" s="19"/>
      <c r="E157" s="39">
        <f>B157*C157/1000</f>
        <v>0</v>
      </c>
      <c r="F157" s="21"/>
      <c r="G157" s="21"/>
      <c r="H157" s="21"/>
      <c r="I157" s="21"/>
      <c r="J157" s="50"/>
      <c r="K157" s="21"/>
    </row>
    <row r="158" spans="1:11" ht="31.5" customHeight="1" x14ac:dyDescent="0.25">
      <c r="A158" s="44" t="s">
        <v>46</v>
      </c>
      <c r="B158" s="4">
        <v>123</v>
      </c>
      <c r="C158" s="19">
        <v>45.6</v>
      </c>
      <c r="D158" s="19">
        <v>40</v>
      </c>
      <c r="E158" s="39">
        <f>B158*C158/1000</f>
        <v>5.6088000000000005</v>
      </c>
      <c r="F158" s="21"/>
      <c r="G158" s="21"/>
      <c r="H158" s="21"/>
      <c r="I158" s="21"/>
      <c r="J158" s="50"/>
      <c r="K158" s="21"/>
    </row>
    <row r="159" spans="1:11" ht="6" hidden="1" customHeight="1" x14ac:dyDescent="0.25">
      <c r="A159" s="44" t="s">
        <v>15</v>
      </c>
      <c r="B159" s="4"/>
      <c r="C159" s="19"/>
      <c r="D159" s="19"/>
      <c r="E159" s="39">
        <f>B159*C159/1000</f>
        <v>0</v>
      </c>
      <c r="F159" s="21"/>
      <c r="G159" s="21"/>
      <c r="H159" s="21"/>
      <c r="I159" s="21"/>
      <c r="J159" s="50"/>
      <c r="K159" s="21"/>
    </row>
    <row r="160" spans="1:11" ht="20.25" customHeight="1" x14ac:dyDescent="0.25">
      <c r="A160" s="44" t="s">
        <v>14</v>
      </c>
      <c r="B160" s="4">
        <v>94</v>
      </c>
      <c r="C160" s="19">
        <v>15</v>
      </c>
      <c r="D160" s="19">
        <v>15</v>
      </c>
      <c r="E160" s="39">
        <f>B160*C160/1000</f>
        <v>1.41</v>
      </c>
      <c r="F160" s="21"/>
      <c r="G160" s="21"/>
      <c r="H160" s="21"/>
      <c r="I160" s="21"/>
      <c r="J160" s="50"/>
      <c r="K160" s="21"/>
    </row>
    <row r="161" spans="1:11" ht="15" hidden="1" customHeight="1" x14ac:dyDescent="0.25">
      <c r="A161" s="46" t="s">
        <v>138</v>
      </c>
      <c r="B161" s="4"/>
      <c r="C161" s="17"/>
      <c r="D161" s="17"/>
      <c r="E161" s="8">
        <f t="shared" ref="E161" si="11">B161*C161/1000</f>
        <v>0</v>
      </c>
      <c r="F161" s="7">
        <v>100</v>
      </c>
      <c r="G161" s="7">
        <v>0.4</v>
      </c>
      <c r="H161" s="7">
        <v>0</v>
      </c>
      <c r="I161" s="7">
        <v>14.4</v>
      </c>
      <c r="J161" s="47">
        <v>59.2</v>
      </c>
      <c r="K161" s="7"/>
    </row>
    <row r="162" spans="1:11" x14ac:dyDescent="0.25">
      <c r="A162" s="46" t="s">
        <v>23</v>
      </c>
      <c r="B162" s="4">
        <v>72</v>
      </c>
      <c r="C162" s="17">
        <v>40</v>
      </c>
      <c r="D162" s="17">
        <v>40</v>
      </c>
      <c r="E162" s="8">
        <f t="shared" si="10"/>
        <v>2.88</v>
      </c>
      <c r="F162" s="7">
        <v>40</v>
      </c>
      <c r="G162" s="7">
        <v>1.9</v>
      </c>
      <c r="H162" s="7">
        <v>0.4</v>
      </c>
      <c r="I162" s="7">
        <v>17.5</v>
      </c>
      <c r="J162" s="47">
        <v>81</v>
      </c>
      <c r="K162" s="7"/>
    </row>
    <row r="163" spans="1:11" x14ac:dyDescent="0.25">
      <c r="A163" s="46" t="s">
        <v>27</v>
      </c>
      <c r="B163" s="4">
        <v>72</v>
      </c>
      <c r="C163" s="17">
        <v>60</v>
      </c>
      <c r="D163" s="17">
        <v>60</v>
      </c>
      <c r="E163" s="8">
        <f t="shared" si="10"/>
        <v>4.32</v>
      </c>
      <c r="F163" s="7">
        <v>60</v>
      </c>
      <c r="G163" s="7">
        <v>3</v>
      </c>
      <c r="H163" s="7">
        <v>0.8</v>
      </c>
      <c r="I163" s="7">
        <v>24.3</v>
      </c>
      <c r="J163" s="47">
        <v>116.8</v>
      </c>
      <c r="K163" s="7"/>
    </row>
    <row r="164" spans="1:11" x14ac:dyDescent="0.25">
      <c r="G164" s="52"/>
      <c r="H164" s="52"/>
      <c r="I164" s="52"/>
      <c r="J164" s="52"/>
      <c r="K164" s="52"/>
    </row>
    <row r="167" spans="1:11" ht="18.600000000000001" customHeight="1" x14ac:dyDescent="0.25"/>
  </sheetData>
  <mergeCells count="10">
    <mergeCell ref="K2:K3"/>
    <mergeCell ref="K84:K85"/>
    <mergeCell ref="A2:A3"/>
    <mergeCell ref="B2:B3"/>
    <mergeCell ref="C2:F2"/>
    <mergeCell ref="G2:J2"/>
    <mergeCell ref="A84:A85"/>
    <mergeCell ref="B84:B85"/>
    <mergeCell ref="C84:F84"/>
    <mergeCell ref="G84:J84"/>
  </mergeCells>
  <pageMargins left="0.31496062992125984" right="0.31496062992125984" top="0.74803149606299213" bottom="0.74803149606299213" header="0.31496062992125984" footer="0.31496062992125984"/>
  <pageSetup paperSize="9"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65" workbookViewId="0">
      <selection activeCell="E6" sqref="E6"/>
    </sheetView>
  </sheetViews>
  <sheetFormatPr defaultColWidth="9.140625" defaultRowHeight="15" x14ac:dyDescent="0.25"/>
  <cols>
    <col min="1" max="1" width="23.85546875" style="1" customWidth="1"/>
    <col min="2" max="3" width="5.5703125" style="1" customWidth="1"/>
    <col min="4" max="4" width="5.140625" style="1" customWidth="1"/>
    <col min="5" max="5" width="8.140625" style="1" customWidth="1"/>
    <col min="6" max="6" width="6" style="1" customWidth="1"/>
    <col min="7" max="8" width="5.42578125" style="1" customWidth="1"/>
    <col min="9" max="9" width="6" style="1" customWidth="1"/>
    <col min="10" max="10" width="6.28515625" style="1" customWidth="1"/>
    <col min="11" max="11" width="10.710937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9" t="s">
        <v>175</v>
      </c>
    </row>
    <row r="3" spans="1:12" ht="24" customHeight="1" thickBot="1" x14ac:dyDescent="0.3">
      <c r="A3" s="287"/>
      <c r="B3" s="289"/>
      <c r="C3" s="146" t="s">
        <v>2</v>
      </c>
      <c r="D3" s="146" t="s">
        <v>3</v>
      </c>
      <c r="E3" s="146" t="s">
        <v>4</v>
      </c>
      <c r="F3" s="146" t="s">
        <v>5</v>
      </c>
      <c r="G3" s="147" t="s">
        <v>7</v>
      </c>
      <c r="H3" s="146" t="s">
        <v>8</v>
      </c>
      <c r="I3" s="146" t="s">
        <v>22</v>
      </c>
      <c r="J3" s="148" t="s">
        <v>9</v>
      </c>
      <c r="K3" s="309"/>
    </row>
    <row r="4" spans="1:12" ht="18.75" x14ac:dyDescent="0.3">
      <c r="A4" s="38" t="s">
        <v>142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2" ht="15.75" x14ac:dyDescent="0.25">
      <c r="A5" s="78" t="s">
        <v>24</v>
      </c>
      <c r="B5" s="79"/>
      <c r="C5" s="79"/>
      <c r="D5" s="79"/>
      <c r="E5" s="80">
        <f>E6+E16+E22+E26+E34+E38+E39+E40</f>
        <v>137.7353</v>
      </c>
      <c r="F5" s="121">
        <f t="shared" ref="F5:J5" si="0">F6+F16+F22+F26+F34+F39+F40</f>
        <v>830</v>
      </c>
      <c r="G5" s="81">
        <f t="shared" si="0"/>
        <v>30.9</v>
      </c>
      <c r="H5" s="81">
        <f t="shared" si="0"/>
        <v>29.800000000000004</v>
      </c>
      <c r="I5" s="81">
        <f t="shared" si="0"/>
        <v>86.100000000000009</v>
      </c>
      <c r="J5" s="81">
        <f t="shared" si="0"/>
        <v>735.8</v>
      </c>
      <c r="K5" s="80"/>
    </row>
    <row r="6" spans="1:12" x14ac:dyDescent="0.25">
      <c r="A6" s="46" t="s">
        <v>143</v>
      </c>
      <c r="B6" s="4"/>
      <c r="C6" s="7"/>
      <c r="D6" s="7"/>
      <c r="E6" s="8">
        <f>SUM(E7:E15)</f>
        <v>12.671999999999999</v>
      </c>
      <c r="F6" s="37">
        <v>80</v>
      </c>
      <c r="G6" s="7">
        <v>1.2</v>
      </c>
      <c r="H6" s="41">
        <v>4</v>
      </c>
      <c r="I6" s="7">
        <v>11.9</v>
      </c>
      <c r="J6" s="99">
        <v>88.4</v>
      </c>
      <c r="K6" s="7" t="s">
        <v>227</v>
      </c>
    </row>
    <row r="7" spans="1:12" ht="28.9" customHeight="1" x14ac:dyDescent="0.25">
      <c r="A7" s="72" t="s">
        <v>48</v>
      </c>
      <c r="B7" s="4">
        <v>199</v>
      </c>
      <c r="C7" s="11">
        <v>46</v>
      </c>
      <c r="D7" s="11">
        <v>25</v>
      </c>
      <c r="E7" s="9">
        <f>B7*C7/1000</f>
        <v>9.1539999999999999</v>
      </c>
      <c r="F7" s="11"/>
      <c r="G7" s="11"/>
      <c r="H7" s="11"/>
      <c r="I7" s="11"/>
      <c r="J7" s="100"/>
      <c r="K7" s="11"/>
      <c r="L7" s="142"/>
    </row>
    <row r="8" spans="1:12" x14ac:dyDescent="0.25">
      <c r="A8" s="42" t="s">
        <v>11</v>
      </c>
      <c r="B8" s="4">
        <v>34</v>
      </c>
      <c r="C8" s="11">
        <v>15</v>
      </c>
      <c r="D8" s="11">
        <v>11</v>
      </c>
      <c r="E8" s="9">
        <f>B8*C8/1000</f>
        <v>0.51</v>
      </c>
      <c r="F8" s="11"/>
      <c r="G8" s="11"/>
      <c r="H8" s="11"/>
      <c r="I8" s="11"/>
      <c r="J8" s="100"/>
      <c r="K8" s="11"/>
    </row>
    <row r="9" spans="1:12" ht="30" x14ac:dyDescent="0.25">
      <c r="A9" s="56" t="s">
        <v>62</v>
      </c>
      <c r="B9" s="4"/>
      <c r="C9" s="16"/>
      <c r="D9" s="16">
        <v>10</v>
      </c>
      <c r="E9" s="9"/>
      <c r="F9" s="11"/>
      <c r="G9" s="11"/>
      <c r="H9" s="11"/>
      <c r="I9" s="11"/>
      <c r="J9" s="100"/>
      <c r="K9" s="11"/>
    </row>
    <row r="10" spans="1:12" x14ac:dyDescent="0.25">
      <c r="A10" s="42" t="s">
        <v>10</v>
      </c>
      <c r="B10" s="4">
        <v>34</v>
      </c>
      <c r="C10" s="11">
        <v>31</v>
      </c>
      <c r="D10" s="11">
        <v>20</v>
      </c>
      <c r="E10" s="9">
        <f t="shared" ref="E10" si="1">B10*C10/1000</f>
        <v>1.054</v>
      </c>
      <c r="F10" s="11"/>
      <c r="G10" s="11"/>
      <c r="H10" s="11"/>
      <c r="I10" s="11"/>
      <c r="J10" s="100"/>
      <c r="K10" s="11"/>
    </row>
    <row r="11" spans="1:12" ht="28.15" customHeight="1" x14ac:dyDescent="0.25">
      <c r="A11" s="56" t="s">
        <v>61</v>
      </c>
      <c r="B11" s="4"/>
      <c r="C11" s="16"/>
      <c r="D11" s="16">
        <v>18</v>
      </c>
      <c r="E11" s="9"/>
      <c r="F11" s="11"/>
      <c r="G11" s="11"/>
      <c r="H11" s="11"/>
      <c r="I11" s="11"/>
      <c r="J11" s="100"/>
      <c r="K11" s="11"/>
    </row>
    <row r="12" spans="1:12" x14ac:dyDescent="0.25">
      <c r="A12" s="42" t="s">
        <v>12</v>
      </c>
      <c r="B12" s="4">
        <v>30</v>
      </c>
      <c r="C12" s="11">
        <v>20</v>
      </c>
      <c r="D12" s="11">
        <v>15</v>
      </c>
      <c r="E12" s="9">
        <f t="shared" ref="E12" si="2">B12*C12/1000</f>
        <v>0.6</v>
      </c>
      <c r="F12" s="11"/>
      <c r="G12" s="11"/>
      <c r="H12" s="11"/>
      <c r="I12" s="11"/>
      <c r="J12" s="100"/>
      <c r="K12" s="11"/>
    </row>
    <row r="13" spans="1:12" x14ac:dyDescent="0.25">
      <c r="A13" s="56" t="s">
        <v>65</v>
      </c>
      <c r="B13" s="4"/>
      <c r="C13" s="16"/>
      <c r="D13" s="16">
        <v>13</v>
      </c>
      <c r="E13" s="9"/>
      <c r="F13" s="11"/>
      <c r="G13" s="11"/>
      <c r="H13" s="11"/>
      <c r="I13" s="11"/>
      <c r="J13" s="100"/>
      <c r="K13" s="11"/>
    </row>
    <row r="14" spans="1:12" x14ac:dyDescent="0.25">
      <c r="A14" s="42" t="s">
        <v>29</v>
      </c>
      <c r="B14" s="4">
        <v>41</v>
      </c>
      <c r="C14" s="11">
        <v>14</v>
      </c>
      <c r="D14" s="11">
        <v>12</v>
      </c>
      <c r="E14" s="9">
        <f t="shared" ref="E14:E15" si="3">B14*C14/1000</f>
        <v>0.57399999999999995</v>
      </c>
      <c r="F14" s="11"/>
      <c r="G14" s="11"/>
      <c r="H14" s="11"/>
      <c r="I14" s="11"/>
      <c r="J14" s="100"/>
      <c r="K14" s="11"/>
    </row>
    <row r="15" spans="1:12" x14ac:dyDescent="0.25">
      <c r="A15" s="42" t="s">
        <v>38</v>
      </c>
      <c r="B15" s="4">
        <v>195</v>
      </c>
      <c r="C15" s="11">
        <v>4</v>
      </c>
      <c r="D15" s="11">
        <v>4</v>
      </c>
      <c r="E15" s="9">
        <f t="shared" si="3"/>
        <v>0.78</v>
      </c>
      <c r="F15" s="11"/>
      <c r="G15" s="11"/>
      <c r="H15" s="11"/>
      <c r="I15" s="11"/>
      <c r="J15" s="100"/>
      <c r="K15" s="11"/>
    </row>
    <row r="16" spans="1:12" ht="30" x14ac:dyDescent="0.25">
      <c r="A16" s="124" t="s">
        <v>315</v>
      </c>
      <c r="B16" s="130"/>
      <c r="C16" s="127"/>
      <c r="D16" s="127"/>
      <c r="E16" s="125">
        <f>E17+E18+E19+E20+E21</f>
        <v>24.359200000000001</v>
      </c>
      <c r="F16" s="126">
        <v>250</v>
      </c>
      <c r="G16" s="127">
        <v>2.4</v>
      </c>
      <c r="H16" s="127">
        <v>5.3</v>
      </c>
      <c r="I16" s="127">
        <v>10.1</v>
      </c>
      <c r="J16" s="128">
        <v>97.7</v>
      </c>
      <c r="K16" s="127" t="s">
        <v>228</v>
      </c>
    </row>
    <row r="17" spans="1:11" s="71" customFormat="1" ht="18" customHeight="1" x14ac:dyDescent="0.25">
      <c r="A17" s="72" t="s">
        <v>152</v>
      </c>
      <c r="B17" s="4">
        <v>93</v>
      </c>
      <c r="C17" s="65">
        <v>20</v>
      </c>
      <c r="D17" s="65">
        <v>20</v>
      </c>
      <c r="E17" s="9">
        <f t="shared" ref="E17:E21" si="4">B17*C17/1000</f>
        <v>1.86</v>
      </c>
      <c r="F17" s="69"/>
      <c r="G17" s="65"/>
      <c r="H17" s="65"/>
      <c r="I17" s="65"/>
      <c r="J17" s="107"/>
      <c r="K17" s="65"/>
    </row>
    <row r="18" spans="1:11" s="71" customFormat="1" ht="25.9" customHeight="1" x14ac:dyDescent="0.25">
      <c r="A18" s="76" t="s">
        <v>314</v>
      </c>
      <c r="B18" s="4">
        <v>285</v>
      </c>
      <c r="C18" s="65">
        <v>58</v>
      </c>
      <c r="D18" s="65">
        <v>52</v>
      </c>
      <c r="E18" s="9">
        <f>B18*C18/1000</f>
        <v>16.53</v>
      </c>
      <c r="F18" s="69"/>
      <c r="G18" s="65"/>
      <c r="H18" s="65"/>
      <c r="I18" s="65"/>
      <c r="J18" s="107"/>
      <c r="K18" s="65"/>
    </row>
    <row r="19" spans="1:11" s="71" customFormat="1" x14ac:dyDescent="0.25">
      <c r="A19" s="72" t="s">
        <v>11</v>
      </c>
      <c r="B19" s="4">
        <v>34</v>
      </c>
      <c r="C19" s="65">
        <v>13.3</v>
      </c>
      <c r="D19" s="65">
        <v>10</v>
      </c>
      <c r="E19" s="9">
        <f t="shared" si="4"/>
        <v>0.45220000000000005</v>
      </c>
      <c r="F19" s="69"/>
      <c r="G19" s="65"/>
      <c r="H19" s="65"/>
      <c r="I19" s="65"/>
      <c r="J19" s="107"/>
      <c r="K19" s="65"/>
    </row>
    <row r="20" spans="1:11" x14ac:dyDescent="0.25">
      <c r="A20" s="42" t="s">
        <v>29</v>
      </c>
      <c r="B20" s="4">
        <v>41</v>
      </c>
      <c r="C20" s="11">
        <v>12</v>
      </c>
      <c r="D20" s="11">
        <v>10</v>
      </c>
      <c r="E20" s="9">
        <f t="shared" si="4"/>
        <v>0.49199999999999999</v>
      </c>
      <c r="F20" s="5"/>
      <c r="G20" s="5"/>
      <c r="H20" s="5"/>
      <c r="I20" s="5"/>
      <c r="J20" s="64"/>
      <c r="K20" s="5"/>
    </row>
    <row r="21" spans="1:11" x14ac:dyDescent="0.25">
      <c r="A21" s="42" t="s">
        <v>36</v>
      </c>
      <c r="B21" s="4">
        <v>1005</v>
      </c>
      <c r="C21" s="11">
        <v>5</v>
      </c>
      <c r="D21" s="11">
        <v>5</v>
      </c>
      <c r="E21" s="9">
        <f t="shared" si="4"/>
        <v>5.0250000000000004</v>
      </c>
      <c r="F21" s="5"/>
      <c r="G21" s="5"/>
      <c r="H21" s="5"/>
      <c r="I21" s="5"/>
      <c r="J21" s="64"/>
      <c r="K21" s="5"/>
    </row>
    <row r="22" spans="1:11" ht="42.6" customHeight="1" x14ac:dyDescent="0.25">
      <c r="A22" s="124" t="s">
        <v>144</v>
      </c>
      <c r="B22" s="130"/>
      <c r="C22" s="132"/>
      <c r="D22" s="132"/>
      <c r="E22" s="125">
        <f>SUM(E23:E25)</f>
        <v>46.596699999999998</v>
      </c>
      <c r="F22" s="127">
        <v>90</v>
      </c>
      <c r="G22" s="127">
        <v>21.2</v>
      </c>
      <c r="H22" s="127">
        <v>15.9</v>
      </c>
      <c r="I22" s="127">
        <v>0.6</v>
      </c>
      <c r="J22" s="128">
        <v>230.3</v>
      </c>
      <c r="K22" s="127" t="s">
        <v>229</v>
      </c>
    </row>
    <row r="23" spans="1:11" s="71" customFormat="1" ht="30" x14ac:dyDescent="0.25">
      <c r="A23" s="76" t="s">
        <v>244</v>
      </c>
      <c r="B23" s="4">
        <v>337</v>
      </c>
      <c r="C23" s="65">
        <v>137</v>
      </c>
      <c r="D23" s="65">
        <v>130</v>
      </c>
      <c r="E23" s="9">
        <f t="shared" ref="E23:E25" si="5">B23*C23/1000</f>
        <v>46.168999999999997</v>
      </c>
      <c r="F23" s="65"/>
      <c r="G23" s="65"/>
      <c r="H23" s="65"/>
      <c r="I23" s="65"/>
      <c r="J23" s="107"/>
      <c r="K23" s="65"/>
    </row>
    <row r="24" spans="1:11" x14ac:dyDescent="0.25">
      <c r="A24" s="42" t="s">
        <v>29</v>
      </c>
      <c r="B24" s="4">
        <v>41</v>
      </c>
      <c r="C24" s="2">
        <v>3.3</v>
      </c>
      <c r="D24" s="2">
        <v>2.8</v>
      </c>
      <c r="E24" s="9">
        <f t="shared" si="5"/>
        <v>0.13529999999999998</v>
      </c>
      <c r="F24" s="16"/>
      <c r="G24" s="16"/>
      <c r="H24" s="16"/>
      <c r="I24" s="16"/>
      <c r="J24" s="101"/>
      <c r="K24" s="16"/>
    </row>
    <row r="25" spans="1:11" x14ac:dyDescent="0.25">
      <c r="A25" s="42" t="s">
        <v>11</v>
      </c>
      <c r="B25" s="4">
        <v>34</v>
      </c>
      <c r="C25" s="2">
        <v>8.6</v>
      </c>
      <c r="D25" s="2">
        <v>6.5</v>
      </c>
      <c r="E25" s="9">
        <f t="shared" si="5"/>
        <v>0.29239999999999999</v>
      </c>
      <c r="F25" s="16"/>
      <c r="G25" s="16"/>
      <c r="H25" s="16"/>
      <c r="I25" s="16"/>
      <c r="J25" s="101"/>
      <c r="K25" s="16"/>
    </row>
    <row r="26" spans="1:11" s="3" customFormat="1" ht="30" x14ac:dyDescent="0.25">
      <c r="A26" s="46" t="s">
        <v>145</v>
      </c>
      <c r="B26" s="4"/>
      <c r="C26" s="7"/>
      <c r="D26" s="7"/>
      <c r="E26" s="8">
        <f>SUM(E27:E33)</f>
        <v>9.1394000000000002</v>
      </c>
      <c r="F26" s="7">
        <v>150</v>
      </c>
      <c r="G26" s="7">
        <v>3.1</v>
      </c>
      <c r="H26" s="7">
        <v>3.9</v>
      </c>
      <c r="I26" s="7">
        <v>12.4</v>
      </c>
      <c r="J26" s="99">
        <v>97.1</v>
      </c>
      <c r="K26" s="7" t="s">
        <v>187</v>
      </c>
    </row>
    <row r="27" spans="1:11" s="71" customFormat="1" x14ac:dyDescent="0.25">
      <c r="A27" s="72" t="s">
        <v>99</v>
      </c>
      <c r="B27" s="4">
        <v>30</v>
      </c>
      <c r="C27" s="65">
        <v>215</v>
      </c>
      <c r="D27" s="65">
        <v>172</v>
      </c>
      <c r="E27" s="9">
        <f t="shared" ref="E27:E33" si="6">B27*C27/1000</f>
        <v>6.45</v>
      </c>
      <c r="F27" s="65"/>
      <c r="G27" s="65"/>
      <c r="H27" s="65"/>
      <c r="I27" s="65"/>
      <c r="J27" s="107"/>
      <c r="K27" s="65"/>
    </row>
    <row r="28" spans="1:11" s="71" customFormat="1" x14ac:dyDescent="0.25">
      <c r="A28" s="72" t="s">
        <v>38</v>
      </c>
      <c r="B28" s="4">
        <v>195</v>
      </c>
      <c r="C28" s="65">
        <v>4</v>
      </c>
      <c r="D28" s="65">
        <v>4</v>
      </c>
      <c r="E28" s="9">
        <f t="shared" si="6"/>
        <v>0.78</v>
      </c>
      <c r="F28" s="65"/>
      <c r="G28" s="65"/>
      <c r="H28" s="65"/>
      <c r="I28" s="65"/>
      <c r="J28" s="107"/>
      <c r="K28" s="65"/>
    </row>
    <row r="29" spans="1:11" s="22" customFormat="1" x14ac:dyDescent="0.25">
      <c r="A29" s="49" t="s">
        <v>11</v>
      </c>
      <c r="B29" s="4">
        <v>34</v>
      </c>
      <c r="C29" s="20">
        <v>10.6</v>
      </c>
      <c r="D29" s="20">
        <v>8</v>
      </c>
      <c r="E29" s="9">
        <f t="shared" si="6"/>
        <v>0.3604</v>
      </c>
      <c r="F29" s="21"/>
      <c r="G29" s="21"/>
      <c r="H29" s="21"/>
      <c r="I29" s="21"/>
      <c r="J29" s="103"/>
      <c r="K29" s="21"/>
    </row>
    <row r="30" spans="1:11" s="22" customFormat="1" x14ac:dyDescent="0.25">
      <c r="A30" s="49" t="s">
        <v>29</v>
      </c>
      <c r="B30" s="4">
        <v>41</v>
      </c>
      <c r="C30" s="20">
        <v>8</v>
      </c>
      <c r="D30" s="20">
        <v>7</v>
      </c>
      <c r="E30" s="9">
        <f t="shared" si="6"/>
        <v>0.32800000000000001</v>
      </c>
      <c r="F30" s="21"/>
      <c r="G30" s="21"/>
      <c r="H30" s="21"/>
      <c r="I30" s="21"/>
      <c r="J30" s="103"/>
      <c r="K30" s="21"/>
    </row>
    <row r="31" spans="1:11" s="22" customFormat="1" x14ac:dyDescent="0.25">
      <c r="A31" s="49" t="s">
        <v>101</v>
      </c>
      <c r="B31" s="4">
        <v>268</v>
      </c>
      <c r="C31" s="20">
        <v>3</v>
      </c>
      <c r="D31" s="20">
        <v>3</v>
      </c>
      <c r="E31" s="9">
        <f t="shared" si="6"/>
        <v>0.80400000000000005</v>
      </c>
      <c r="F31" s="21"/>
      <c r="G31" s="21"/>
      <c r="H31" s="21"/>
      <c r="I31" s="21"/>
      <c r="J31" s="103"/>
      <c r="K31" s="21"/>
    </row>
    <row r="32" spans="1:11" s="22" customFormat="1" x14ac:dyDescent="0.25">
      <c r="A32" s="49" t="s">
        <v>28</v>
      </c>
      <c r="B32" s="4">
        <v>54</v>
      </c>
      <c r="C32" s="20">
        <v>2.5</v>
      </c>
      <c r="D32" s="20">
        <v>2.5</v>
      </c>
      <c r="E32" s="9">
        <f t="shared" si="6"/>
        <v>0.13500000000000001</v>
      </c>
      <c r="F32" s="21"/>
      <c r="G32" s="21"/>
      <c r="H32" s="21"/>
      <c r="I32" s="21"/>
      <c r="J32" s="103"/>
      <c r="K32" s="21"/>
    </row>
    <row r="33" spans="1:12" s="22" customFormat="1" x14ac:dyDescent="0.25">
      <c r="A33" s="49" t="s">
        <v>14</v>
      </c>
      <c r="B33" s="4">
        <v>94</v>
      </c>
      <c r="C33" s="20">
        <v>3</v>
      </c>
      <c r="D33" s="20">
        <v>3</v>
      </c>
      <c r="E33" s="9">
        <f t="shared" si="6"/>
        <v>0.28199999999999997</v>
      </c>
      <c r="F33" s="21"/>
      <c r="G33" s="21"/>
      <c r="H33" s="21"/>
      <c r="I33" s="21"/>
      <c r="J33" s="103"/>
      <c r="K33" s="21"/>
    </row>
    <row r="34" spans="1:12" ht="45" x14ac:dyDescent="0.25">
      <c r="A34" s="124" t="s">
        <v>146</v>
      </c>
      <c r="B34" s="130"/>
      <c r="C34" s="132"/>
      <c r="D34" s="132"/>
      <c r="E34" s="125">
        <f>SUM(E35:E36)</f>
        <v>7.6829999999999998</v>
      </c>
      <c r="F34" s="127">
        <v>200</v>
      </c>
      <c r="G34" s="127">
        <v>0.3</v>
      </c>
      <c r="H34" s="127">
        <v>0</v>
      </c>
      <c r="I34" s="127">
        <v>25.5</v>
      </c>
      <c r="J34" s="128">
        <v>103.2</v>
      </c>
      <c r="K34" s="127" t="s">
        <v>230</v>
      </c>
    </row>
    <row r="35" spans="1:12" x14ac:dyDescent="0.25">
      <c r="A35" s="44" t="s">
        <v>147</v>
      </c>
      <c r="B35" s="4">
        <v>410</v>
      </c>
      <c r="C35" s="19">
        <v>15.3</v>
      </c>
      <c r="D35" s="19">
        <v>15</v>
      </c>
      <c r="E35" s="39">
        <f>B35*C35/1000</f>
        <v>6.2729999999999997</v>
      </c>
      <c r="F35" s="21"/>
      <c r="G35" s="21"/>
      <c r="H35" s="21"/>
      <c r="I35" s="21"/>
      <c r="J35" s="103"/>
      <c r="K35" s="21"/>
      <c r="L35" s="68"/>
    </row>
    <row r="36" spans="1:12" x14ac:dyDescent="0.25">
      <c r="A36" s="44" t="s">
        <v>14</v>
      </c>
      <c r="B36" s="4">
        <v>94</v>
      </c>
      <c r="C36" s="19">
        <v>15</v>
      </c>
      <c r="D36" s="19">
        <v>15</v>
      </c>
      <c r="E36" s="39">
        <f>B36*C36/1000</f>
        <v>1.41</v>
      </c>
      <c r="F36" s="21"/>
      <c r="G36" s="21"/>
      <c r="H36" s="21"/>
      <c r="I36" s="21"/>
      <c r="J36" s="103"/>
      <c r="K36" s="21"/>
    </row>
    <row r="37" spans="1:12" hidden="1" x14ac:dyDescent="0.25">
      <c r="A37" s="46" t="s">
        <v>138</v>
      </c>
      <c r="B37" s="4"/>
      <c r="C37" s="17"/>
      <c r="D37" s="17"/>
      <c r="E37" s="8">
        <f t="shared" ref="E37:E40" si="7">B37*C37/1000</f>
        <v>0</v>
      </c>
      <c r="F37" s="7">
        <v>100</v>
      </c>
      <c r="G37" s="7">
        <v>0.4</v>
      </c>
      <c r="H37" s="7">
        <v>0</v>
      </c>
      <c r="I37" s="7">
        <v>14.4</v>
      </c>
      <c r="J37" s="99">
        <v>59.2</v>
      </c>
      <c r="K37" s="7"/>
    </row>
    <row r="38" spans="1:12" s="223" customFormat="1" ht="60" x14ac:dyDescent="0.25">
      <c r="A38" s="46" t="s">
        <v>313</v>
      </c>
      <c r="B38" s="4">
        <v>347</v>
      </c>
      <c r="C38" s="40"/>
      <c r="D38" s="40"/>
      <c r="E38" s="8">
        <f>B38*F38/1000</f>
        <v>32.965000000000003</v>
      </c>
      <c r="F38" s="7">
        <v>95</v>
      </c>
      <c r="G38" s="7"/>
      <c r="H38" s="7"/>
      <c r="I38" s="7"/>
      <c r="J38" s="99"/>
      <c r="K38" s="7"/>
    </row>
    <row r="39" spans="1:12" x14ac:dyDescent="0.25">
      <c r="A39" s="46" t="s">
        <v>23</v>
      </c>
      <c r="B39" s="4">
        <v>72</v>
      </c>
      <c r="C39" s="17">
        <v>20</v>
      </c>
      <c r="D39" s="17">
        <v>20</v>
      </c>
      <c r="E39" s="8">
        <f t="shared" si="7"/>
        <v>1.44</v>
      </c>
      <c r="F39" s="7">
        <f>D39</f>
        <v>20</v>
      </c>
      <c r="G39" s="7">
        <v>0.7</v>
      </c>
      <c r="H39" s="7">
        <v>0.1</v>
      </c>
      <c r="I39" s="7">
        <v>9.4</v>
      </c>
      <c r="J39" s="99">
        <v>41.3</v>
      </c>
      <c r="K39" s="7"/>
    </row>
    <row r="40" spans="1:12" x14ac:dyDescent="0.25">
      <c r="A40" s="46" t="s">
        <v>27</v>
      </c>
      <c r="B40" s="4">
        <v>72</v>
      </c>
      <c r="C40" s="17">
        <v>40</v>
      </c>
      <c r="D40" s="17">
        <v>40</v>
      </c>
      <c r="E40" s="8">
        <f t="shared" si="7"/>
        <v>2.88</v>
      </c>
      <c r="F40" s="7">
        <v>40</v>
      </c>
      <c r="G40" s="7">
        <v>2</v>
      </c>
      <c r="H40" s="7">
        <v>0.6</v>
      </c>
      <c r="I40" s="7">
        <v>16.2</v>
      </c>
      <c r="J40" s="99">
        <v>77.8</v>
      </c>
      <c r="K40" s="7"/>
    </row>
    <row r="41" spans="1:12" ht="22.9" customHeight="1" thickBot="1" x14ac:dyDescent="0.3"/>
    <row r="42" spans="1:12" ht="14.45" customHeight="1" x14ac:dyDescent="0.25">
      <c r="A42" s="322" t="s">
        <v>0</v>
      </c>
      <c r="B42" s="324" t="s">
        <v>1</v>
      </c>
      <c r="C42" s="326"/>
      <c r="D42" s="326"/>
      <c r="E42" s="326"/>
      <c r="F42" s="326"/>
      <c r="G42" s="327" t="s">
        <v>6</v>
      </c>
      <c r="H42" s="327"/>
      <c r="I42" s="327"/>
      <c r="J42" s="328"/>
      <c r="K42" s="321" t="s">
        <v>175</v>
      </c>
    </row>
    <row r="43" spans="1:12" ht="33" customHeight="1" thickBot="1" x14ac:dyDescent="0.3">
      <c r="A43" s="323"/>
      <c r="B43" s="325"/>
      <c r="C43" s="143" t="s">
        <v>2</v>
      </c>
      <c r="D43" s="143" t="s">
        <v>3</v>
      </c>
      <c r="E43" s="143" t="s">
        <v>4</v>
      </c>
      <c r="F43" s="146" t="s">
        <v>5</v>
      </c>
      <c r="G43" s="144" t="s">
        <v>7</v>
      </c>
      <c r="H43" s="143" t="s">
        <v>8</v>
      </c>
      <c r="I43" s="143" t="s">
        <v>22</v>
      </c>
      <c r="J43" s="149" t="s">
        <v>9</v>
      </c>
      <c r="K43" s="321"/>
    </row>
    <row r="44" spans="1:12" ht="18.75" x14ac:dyDescent="0.3">
      <c r="A44" s="38" t="s">
        <v>142</v>
      </c>
      <c r="B44" s="14"/>
      <c r="C44" s="15"/>
      <c r="D44" s="15"/>
      <c r="E44" s="15"/>
      <c r="F44" s="34"/>
      <c r="G44" s="15"/>
      <c r="H44" s="15"/>
      <c r="I44" s="15"/>
      <c r="J44" s="30"/>
      <c r="K44" s="105"/>
    </row>
    <row r="45" spans="1:12" ht="15.75" x14ac:dyDescent="0.25">
      <c r="A45" s="78" t="s">
        <v>24</v>
      </c>
      <c r="B45" s="79"/>
      <c r="C45" s="79"/>
      <c r="D45" s="79"/>
      <c r="E45" s="80">
        <f>E46+E56+E62+E66+E74+E77+E78</f>
        <v>117.62520000000001</v>
      </c>
      <c r="F45" s="121">
        <f t="shared" ref="F45:J45" si="8">F46+F56+F62+F66+F74+F77+F78</f>
        <v>930</v>
      </c>
      <c r="G45" s="81">
        <f t="shared" si="8"/>
        <v>36.4</v>
      </c>
      <c r="H45" s="81">
        <f t="shared" si="8"/>
        <v>33.9</v>
      </c>
      <c r="I45" s="81">
        <f t="shared" si="8"/>
        <v>107.89999999999999</v>
      </c>
      <c r="J45" s="81">
        <f t="shared" si="8"/>
        <v>882.4</v>
      </c>
      <c r="K45" s="80"/>
    </row>
    <row r="46" spans="1:12" x14ac:dyDescent="0.25">
      <c r="A46" s="46" t="s">
        <v>143</v>
      </c>
      <c r="B46" s="4"/>
      <c r="C46" s="7"/>
      <c r="D46" s="7"/>
      <c r="E46" s="8">
        <f>SUM(E47:E55)</f>
        <v>15.845000000000001</v>
      </c>
      <c r="F46" s="37">
        <v>100</v>
      </c>
      <c r="G46" s="7">
        <v>1.5</v>
      </c>
      <c r="H46" s="41">
        <v>5</v>
      </c>
      <c r="I46" s="7">
        <v>14.9</v>
      </c>
      <c r="J46" s="99">
        <v>110.5</v>
      </c>
      <c r="K46" s="7" t="s">
        <v>227</v>
      </c>
    </row>
    <row r="47" spans="1:12" ht="30" x14ac:dyDescent="0.25">
      <c r="A47" s="72" t="s">
        <v>48</v>
      </c>
      <c r="B47" s="4">
        <v>199</v>
      </c>
      <c r="C47" s="11">
        <v>58</v>
      </c>
      <c r="D47" s="11">
        <v>32</v>
      </c>
      <c r="E47" s="9">
        <f>B47*C47/1000</f>
        <v>11.542</v>
      </c>
      <c r="F47" s="11"/>
      <c r="G47" s="11"/>
      <c r="H47" s="11"/>
      <c r="I47" s="11"/>
      <c r="J47" s="100"/>
      <c r="K47" s="11"/>
      <c r="L47" s="142"/>
    </row>
    <row r="48" spans="1:12" x14ac:dyDescent="0.25">
      <c r="A48" s="42" t="s">
        <v>11</v>
      </c>
      <c r="B48" s="4">
        <v>34</v>
      </c>
      <c r="C48" s="11">
        <v>16</v>
      </c>
      <c r="D48" s="11">
        <v>12</v>
      </c>
      <c r="E48" s="9">
        <f>B48*C48/1000</f>
        <v>0.54400000000000004</v>
      </c>
      <c r="F48" s="11"/>
      <c r="G48" s="11"/>
      <c r="H48" s="11"/>
      <c r="I48" s="11"/>
      <c r="J48" s="100"/>
      <c r="K48" s="11"/>
    </row>
    <row r="49" spans="1:11" ht="30" x14ac:dyDescent="0.25">
      <c r="A49" s="56" t="s">
        <v>62</v>
      </c>
      <c r="B49" s="4"/>
      <c r="C49" s="16"/>
      <c r="D49" s="16">
        <v>10</v>
      </c>
      <c r="E49" s="9"/>
      <c r="F49" s="11"/>
      <c r="G49" s="11"/>
      <c r="H49" s="11"/>
      <c r="I49" s="11"/>
      <c r="J49" s="100"/>
      <c r="K49" s="11"/>
    </row>
    <row r="50" spans="1:11" x14ac:dyDescent="0.25">
      <c r="A50" s="42" t="s">
        <v>10</v>
      </c>
      <c r="B50" s="4">
        <v>34</v>
      </c>
      <c r="C50" s="11">
        <v>39</v>
      </c>
      <c r="D50" s="11">
        <v>25</v>
      </c>
      <c r="E50" s="9">
        <f t="shared" ref="E50" si="9">B50*C50/1000</f>
        <v>1.3260000000000001</v>
      </c>
      <c r="F50" s="11"/>
      <c r="G50" s="11"/>
      <c r="H50" s="11"/>
      <c r="I50" s="11"/>
      <c r="J50" s="100"/>
      <c r="K50" s="11"/>
    </row>
    <row r="51" spans="1:11" ht="30" x14ac:dyDescent="0.25">
      <c r="A51" s="56" t="s">
        <v>61</v>
      </c>
      <c r="B51" s="4"/>
      <c r="C51" s="16"/>
      <c r="D51" s="16">
        <v>23</v>
      </c>
      <c r="E51" s="9"/>
      <c r="F51" s="11"/>
      <c r="G51" s="11"/>
      <c r="H51" s="11"/>
      <c r="I51" s="11"/>
      <c r="J51" s="100"/>
      <c r="K51" s="11"/>
    </row>
    <row r="52" spans="1:11" x14ac:dyDescent="0.25">
      <c r="A52" s="42" t="s">
        <v>12</v>
      </c>
      <c r="B52" s="4">
        <v>30</v>
      </c>
      <c r="C52" s="11">
        <v>24</v>
      </c>
      <c r="D52" s="11">
        <v>18</v>
      </c>
      <c r="E52" s="9">
        <f t="shared" ref="E52" si="10">B52*C52/1000</f>
        <v>0.72</v>
      </c>
      <c r="F52" s="11"/>
      <c r="G52" s="11"/>
      <c r="H52" s="11"/>
      <c r="I52" s="11"/>
      <c r="J52" s="100"/>
      <c r="K52" s="11"/>
    </row>
    <row r="53" spans="1:11" x14ac:dyDescent="0.25">
      <c r="A53" s="56" t="s">
        <v>65</v>
      </c>
      <c r="B53" s="4"/>
      <c r="C53" s="16"/>
      <c r="D53" s="16">
        <v>16</v>
      </c>
      <c r="E53" s="9"/>
      <c r="F53" s="11"/>
      <c r="G53" s="11"/>
      <c r="H53" s="11"/>
      <c r="I53" s="11"/>
      <c r="J53" s="100"/>
      <c r="K53" s="11"/>
    </row>
    <row r="54" spans="1:11" x14ac:dyDescent="0.25">
      <c r="A54" s="42" t="s">
        <v>29</v>
      </c>
      <c r="B54" s="4">
        <v>41</v>
      </c>
      <c r="C54" s="11">
        <v>18</v>
      </c>
      <c r="D54" s="11">
        <v>15</v>
      </c>
      <c r="E54" s="9">
        <f t="shared" ref="E54:E55" si="11">B54*C54/1000</f>
        <v>0.73799999999999999</v>
      </c>
      <c r="F54" s="11"/>
      <c r="G54" s="11"/>
      <c r="H54" s="11"/>
      <c r="I54" s="11"/>
      <c r="J54" s="100"/>
      <c r="K54" s="11"/>
    </row>
    <row r="55" spans="1:11" x14ac:dyDescent="0.25">
      <c r="A55" s="42" t="s">
        <v>38</v>
      </c>
      <c r="B55" s="4">
        <v>195</v>
      </c>
      <c r="C55" s="11">
        <v>5</v>
      </c>
      <c r="D55" s="11">
        <v>5</v>
      </c>
      <c r="E55" s="9">
        <f t="shared" si="11"/>
        <v>0.97499999999999998</v>
      </c>
      <c r="F55" s="11"/>
      <c r="G55" s="11"/>
      <c r="H55" s="11"/>
      <c r="I55" s="11"/>
      <c r="J55" s="100"/>
      <c r="K55" s="11"/>
    </row>
    <row r="56" spans="1:11" ht="30" x14ac:dyDescent="0.25">
      <c r="A56" s="124" t="s">
        <v>315</v>
      </c>
      <c r="B56" s="130"/>
      <c r="C56" s="127"/>
      <c r="D56" s="127"/>
      <c r="E56" s="125">
        <f>E57+E58+E59+E60+E61</f>
        <v>24.359200000000001</v>
      </c>
      <c r="F56" s="126">
        <v>250</v>
      </c>
      <c r="G56" s="127">
        <v>2.4</v>
      </c>
      <c r="H56" s="127">
        <v>5.3</v>
      </c>
      <c r="I56" s="127">
        <v>10.1</v>
      </c>
      <c r="J56" s="128">
        <v>97.7</v>
      </c>
      <c r="K56" s="127" t="s">
        <v>228</v>
      </c>
    </row>
    <row r="57" spans="1:11" s="71" customFormat="1" ht="19.899999999999999" customHeight="1" x14ac:dyDescent="0.25">
      <c r="A57" s="72" t="s">
        <v>152</v>
      </c>
      <c r="B57" s="4">
        <v>93</v>
      </c>
      <c r="C57" s="65">
        <v>20</v>
      </c>
      <c r="D57" s="65">
        <v>20</v>
      </c>
      <c r="E57" s="9">
        <f t="shared" ref="E57" si="12">B57*C57/1000</f>
        <v>1.86</v>
      </c>
      <c r="F57" s="69"/>
      <c r="G57" s="65"/>
      <c r="H57" s="65"/>
      <c r="I57" s="65"/>
      <c r="J57" s="107"/>
      <c r="K57" s="65"/>
    </row>
    <row r="58" spans="1:11" s="71" customFormat="1" ht="19.899999999999999" customHeight="1" x14ac:dyDescent="0.25">
      <c r="A58" s="76" t="s">
        <v>314</v>
      </c>
      <c r="B58" s="4">
        <v>285</v>
      </c>
      <c r="C58" s="65">
        <v>58</v>
      </c>
      <c r="D58" s="65">
        <v>52</v>
      </c>
      <c r="E58" s="9">
        <f>B58*C58/1000</f>
        <v>16.53</v>
      </c>
      <c r="F58" s="69"/>
      <c r="G58" s="65"/>
      <c r="H58" s="65"/>
      <c r="I58" s="65"/>
      <c r="J58" s="107"/>
      <c r="K58" s="65"/>
    </row>
    <row r="59" spans="1:11" s="71" customFormat="1" x14ac:dyDescent="0.25">
      <c r="A59" s="72" t="s">
        <v>11</v>
      </c>
      <c r="B59" s="4">
        <v>34</v>
      </c>
      <c r="C59" s="65">
        <v>13.3</v>
      </c>
      <c r="D59" s="65">
        <v>10</v>
      </c>
      <c r="E59" s="9">
        <f t="shared" ref="E59:E61" si="13">B59*C59/1000</f>
        <v>0.45220000000000005</v>
      </c>
      <c r="F59" s="69"/>
      <c r="G59" s="65"/>
      <c r="H59" s="65"/>
      <c r="I59" s="65"/>
      <c r="J59" s="107"/>
      <c r="K59" s="65"/>
    </row>
    <row r="60" spans="1:11" x14ac:dyDescent="0.25">
      <c r="A60" s="42" t="s">
        <v>29</v>
      </c>
      <c r="B60" s="4">
        <v>41</v>
      </c>
      <c r="C60" s="11">
        <v>12</v>
      </c>
      <c r="D60" s="11">
        <v>10</v>
      </c>
      <c r="E60" s="9">
        <f t="shared" si="13"/>
        <v>0.49199999999999999</v>
      </c>
      <c r="F60" s="5"/>
      <c r="G60" s="5"/>
      <c r="H60" s="5"/>
      <c r="I60" s="5"/>
      <c r="J60" s="64"/>
      <c r="K60" s="5"/>
    </row>
    <row r="61" spans="1:11" x14ac:dyDescent="0.25">
      <c r="A61" s="42" t="s">
        <v>36</v>
      </c>
      <c r="B61" s="4">
        <v>1005</v>
      </c>
      <c r="C61" s="11">
        <v>5</v>
      </c>
      <c r="D61" s="11">
        <v>5</v>
      </c>
      <c r="E61" s="9">
        <f t="shared" si="13"/>
        <v>5.0250000000000004</v>
      </c>
      <c r="F61" s="5"/>
      <c r="G61" s="5"/>
      <c r="H61" s="5"/>
      <c r="I61" s="5"/>
      <c r="J61" s="64"/>
      <c r="K61" s="5"/>
    </row>
    <row r="62" spans="1:11" ht="43.15" customHeight="1" x14ac:dyDescent="0.25">
      <c r="A62" s="124" t="s">
        <v>144</v>
      </c>
      <c r="B62" s="130"/>
      <c r="C62" s="132"/>
      <c r="D62" s="132"/>
      <c r="E62" s="125">
        <f>SUM(E63:E65)</f>
        <v>51.3508</v>
      </c>
      <c r="F62" s="127">
        <v>100</v>
      </c>
      <c r="G62" s="127">
        <v>23.6</v>
      </c>
      <c r="H62" s="127">
        <v>17.7</v>
      </c>
      <c r="I62" s="127">
        <v>0.7</v>
      </c>
      <c r="J62" s="128">
        <v>256.5</v>
      </c>
      <c r="K62" s="127" t="s">
        <v>229</v>
      </c>
    </row>
    <row r="63" spans="1:11" s="71" customFormat="1" ht="30" x14ac:dyDescent="0.25">
      <c r="A63" s="76" t="s">
        <v>244</v>
      </c>
      <c r="B63" s="4">
        <v>337</v>
      </c>
      <c r="C63" s="65">
        <v>151</v>
      </c>
      <c r="D63" s="65">
        <v>143</v>
      </c>
      <c r="E63" s="9">
        <f t="shared" ref="E63:E65" si="14">B63*C63/1000</f>
        <v>50.887</v>
      </c>
      <c r="F63" s="65"/>
      <c r="G63" s="65"/>
      <c r="H63" s="65"/>
      <c r="I63" s="65"/>
      <c r="J63" s="107"/>
      <c r="K63" s="65"/>
    </row>
    <row r="64" spans="1:11" x14ac:dyDescent="0.25">
      <c r="A64" s="42" t="s">
        <v>29</v>
      </c>
      <c r="B64" s="4">
        <v>41</v>
      </c>
      <c r="C64" s="2">
        <v>3.6</v>
      </c>
      <c r="D64" s="2">
        <v>3</v>
      </c>
      <c r="E64" s="9">
        <f t="shared" si="14"/>
        <v>0.14759999999999998</v>
      </c>
      <c r="F64" s="16"/>
      <c r="G64" s="16"/>
      <c r="H64" s="16"/>
      <c r="I64" s="16"/>
      <c r="J64" s="101"/>
      <c r="K64" s="16"/>
    </row>
    <row r="65" spans="1:12" x14ac:dyDescent="0.25">
      <c r="A65" s="42" t="s">
        <v>11</v>
      </c>
      <c r="B65" s="4">
        <v>34</v>
      </c>
      <c r="C65" s="2">
        <v>9.3000000000000007</v>
      </c>
      <c r="D65" s="2">
        <v>7</v>
      </c>
      <c r="E65" s="9">
        <f t="shared" si="14"/>
        <v>0.31620000000000004</v>
      </c>
      <c r="F65" s="16"/>
      <c r="G65" s="16"/>
      <c r="H65" s="16"/>
      <c r="I65" s="16"/>
      <c r="J65" s="101"/>
      <c r="K65" s="16"/>
    </row>
    <row r="66" spans="1:12" s="3" customFormat="1" ht="30" x14ac:dyDescent="0.25">
      <c r="A66" s="46" t="s">
        <v>145</v>
      </c>
      <c r="B66" s="4"/>
      <c r="C66" s="7"/>
      <c r="D66" s="7"/>
      <c r="E66" s="8">
        <f>SUM(E67:E73)</f>
        <v>11.187200000000001</v>
      </c>
      <c r="F66" s="7">
        <v>180</v>
      </c>
      <c r="G66" s="7">
        <v>3.7</v>
      </c>
      <c r="H66" s="7">
        <v>4.7</v>
      </c>
      <c r="I66" s="7">
        <v>14.9</v>
      </c>
      <c r="J66" s="47">
        <v>116.7</v>
      </c>
      <c r="K66" s="7" t="s">
        <v>187</v>
      </c>
    </row>
    <row r="67" spans="1:12" s="71" customFormat="1" x14ac:dyDescent="0.25">
      <c r="A67" s="72" t="s">
        <v>99</v>
      </c>
      <c r="B67" s="4">
        <v>30</v>
      </c>
      <c r="C67" s="65">
        <v>258</v>
      </c>
      <c r="D67" s="65">
        <v>206</v>
      </c>
      <c r="E67" s="9">
        <f t="shared" ref="E67:E78" si="15">B67*C67/1000</f>
        <v>7.74</v>
      </c>
      <c r="F67" s="65"/>
      <c r="G67" s="65"/>
      <c r="H67" s="65"/>
      <c r="I67" s="65"/>
      <c r="J67" s="70"/>
      <c r="K67" s="65"/>
    </row>
    <row r="68" spans="1:12" s="71" customFormat="1" x14ac:dyDescent="0.25">
      <c r="A68" s="72" t="s">
        <v>38</v>
      </c>
      <c r="B68" s="4">
        <v>195</v>
      </c>
      <c r="C68" s="65">
        <v>5</v>
      </c>
      <c r="D68" s="65">
        <v>5</v>
      </c>
      <c r="E68" s="9">
        <f t="shared" si="15"/>
        <v>0.97499999999999998</v>
      </c>
      <c r="F68" s="65"/>
      <c r="G68" s="65"/>
      <c r="H68" s="65"/>
      <c r="I68" s="65"/>
      <c r="J68" s="70"/>
      <c r="K68" s="65"/>
    </row>
    <row r="69" spans="1:12" s="22" customFormat="1" x14ac:dyDescent="0.25">
      <c r="A69" s="49" t="s">
        <v>11</v>
      </c>
      <c r="B69" s="4">
        <v>34</v>
      </c>
      <c r="C69" s="20">
        <v>13.3</v>
      </c>
      <c r="D69" s="20">
        <v>10</v>
      </c>
      <c r="E69" s="9">
        <f t="shared" si="15"/>
        <v>0.45220000000000005</v>
      </c>
      <c r="F69" s="21"/>
      <c r="G69" s="21"/>
      <c r="H69" s="21"/>
      <c r="I69" s="21"/>
      <c r="J69" s="50"/>
      <c r="K69" s="21"/>
    </row>
    <row r="70" spans="1:12" s="22" customFormat="1" x14ac:dyDescent="0.25">
      <c r="A70" s="49" t="s">
        <v>29</v>
      </c>
      <c r="B70" s="4">
        <v>41</v>
      </c>
      <c r="C70" s="20">
        <v>10</v>
      </c>
      <c r="D70" s="20">
        <v>8</v>
      </c>
      <c r="E70" s="9">
        <f t="shared" si="15"/>
        <v>0.41</v>
      </c>
      <c r="F70" s="21"/>
      <c r="G70" s="21"/>
      <c r="H70" s="21"/>
      <c r="I70" s="21"/>
      <c r="J70" s="50"/>
      <c r="K70" s="21"/>
    </row>
    <row r="71" spans="1:12" s="22" customFormat="1" x14ac:dyDescent="0.25">
      <c r="A71" s="49" t="s">
        <v>101</v>
      </c>
      <c r="B71" s="4">
        <v>268</v>
      </c>
      <c r="C71" s="20">
        <v>4</v>
      </c>
      <c r="D71" s="20">
        <v>4</v>
      </c>
      <c r="E71" s="9">
        <f t="shared" si="15"/>
        <v>1.0720000000000001</v>
      </c>
      <c r="F71" s="21"/>
      <c r="G71" s="21"/>
      <c r="H71" s="21"/>
      <c r="I71" s="21"/>
      <c r="J71" s="50"/>
      <c r="K71" s="21"/>
    </row>
    <row r="72" spans="1:12" s="22" customFormat="1" x14ac:dyDescent="0.25">
      <c r="A72" s="49" t="s">
        <v>28</v>
      </c>
      <c r="B72" s="4">
        <v>54</v>
      </c>
      <c r="C72" s="20">
        <v>3</v>
      </c>
      <c r="D72" s="20">
        <v>3</v>
      </c>
      <c r="E72" s="9">
        <f t="shared" si="15"/>
        <v>0.16200000000000001</v>
      </c>
      <c r="F72" s="21"/>
      <c r="G72" s="21"/>
      <c r="H72" s="21"/>
      <c r="I72" s="21"/>
      <c r="J72" s="50"/>
      <c r="K72" s="21"/>
    </row>
    <row r="73" spans="1:12" s="22" customFormat="1" x14ac:dyDescent="0.25">
      <c r="A73" s="49" t="s">
        <v>14</v>
      </c>
      <c r="B73" s="4">
        <v>94</v>
      </c>
      <c r="C73" s="20">
        <v>4</v>
      </c>
      <c r="D73" s="20">
        <v>4</v>
      </c>
      <c r="E73" s="9">
        <f t="shared" si="15"/>
        <v>0.376</v>
      </c>
      <c r="F73" s="21"/>
      <c r="G73" s="21"/>
      <c r="H73" s="21"/>
      <c r="I73" s="21"/>
      <c r="J73" s="50"/>
      <c r="K73" s="21"/>
    </row>
    <row r="74" spans="1:12" ht="42.6" customHeight="1" x14ac:dyDescent="0.25">
      <c r="A74" s="124" t="s">
        <v>146</v>
      </c>
      <c r="B74" s="130"/>
      <c r="C74" s="132"/>
      <c r="D74" s="132"/>
      <c r="E74" s="125">
        <f>SUM(E75:E76)</f>
        <v>7.6829999999999998</v>
      </c>
      <c r="F74" s="127">
        <v>200</v>
      </c>
      <c r="G74" s="127">
        <v>0.3</v>
      </c>
      <c r="H74" s="127">
        <v>0</v>
      </c>
      <c r="I74" s="127">
        <v>25.5</v>
      </c>
      <c r="J74" s="134">
        <v>103.2</v>
      </c>
      <c r="K74" s="127" t="s">
        <v>230</v>
      </c>
    </row>
    <row r="75" spans="1:12" x14ac:dyDescent="0.25">
      <c r="A75" s="44" t="s">
        <v>147</v>
      </c>
      <c r="B75" s="4">
        <v>410</v>
      </c>
      <c r="C75" s="19">
        <v>15.3</v>
      </c>
      <c r="D75" s="19">
        <v>15</v>
      </c>
      <c r="E75" s="23">
        <f>B75*C75/1000</f>
        <v>6.2729999999999997</v>
      </c>
      <c r="F75" s="21"/>
      <c r="G75" s="21"/>
      <c r="H75" s="21"/>
      <c r="I75" s="21"/>
      <c r="J75" s="50"/>
      <c r="K75" s="21"/>
      <c r="L75" s="68"/>
    </row>
    <row r="76" spans="1:12" x14ac:dyDescent="0.25">
      <c r="A76" s="44" t="s">
        <v>14</v>
      </c>
      <c r="B76" s="4">
        <v>94</v>
      </c>
      <c r="C76" s="19">
        <v>15</v>
      </c>
      <c r="D76" s="19">
        <v>15</v>
      </c>
      <c r="E76" s="23">
        <f>B76*C76/1000</f>
        <v>1.41</v>
      </c>
      <c r="F76" s="21"/>
      <c r="G76" s="21"/>
      <c r="H76" s="21"/>
      <c r="I76" s="21"/>
      <c r="J76" s="50"/>
      <c r="K76" s="21"/>
    </row>
    <row r="77" spans="1:12" x14ac:dyDescent="0.25">
      <c r="A77" s="46" t="s">
        <v>23</v>
      </c>
      <c r="B77" s="4">
        <v>72</v>
      </c>
      <c r="C77" s="17">
        <v>40</v>
      </c>
      <c r="D77" s="17">
        <v>40</v>
      </c>
      <c r="E77" s="8">
        <f t="shared" si="15"/>
        <v>2.88</v>
      </c>
      <c r="F77" s="7">
        <f>D77</f>
        <v>40</v>
      </c>
      <c r="G77" s="7">
        <v>1.9</v>
      </c>
      <c r="H77" s="7">
        <v>0.4</v>
      </c>
      <c r="I77" s="7">
        <v>17.5</v>
      </c>
      <c r="J77" s="47">
        <v>81</v>
      </c>
      <c r="K77" s="7"/>
    </row>
    <row r="78" spans="1:12" x14ac:dyDescent="0.25">
      <c r="A78" s="46" t="s">
        <v>27</v>
      </c>
      <c r="B78" s="4">
        <v>72</v>
      </c>
      <c r="C78" s="17">
        <v>60</v>
      </c>
      <c r="D78" s="17">
        <v>60</v>
      </c>
      <c r="E78" s="8">
        <f t="shared" si="15"/>
        <v>4.32</v>
      </c>
      <c r="F78" s="7">
        <f>D78</f>
        <v>60</v>
      </c>
      <c r="G78" s="7">
        <v>3</v>
      </c>
      <c r="H78" s="7">
        <v>0.8</v>
      </c>
      <c r="I78" s="7">
        <v>24.3</v>
      </c>
      <c r="J78" s="47">
        <v>116.8</v>
      </c>
      <c r="K78" s="7"/>
    </row>
    <row r="79" spans="1:12" x14ac:dyDescent="0.25">
      <c r="B79" s="21"/>
    </row>
    <row r="81" ht="18.600000000000001" customHeight="1" x14ac:dyDescent="0.25"/>
  </sheetData>
  <mergeCells count="10">
    <mergeCell ref="K2:K3"/>
    <mergeCell ref="K42:K43"/>
    <mergeCell ref="A42:A43"/>
    <mergeCell ref="B42:B43"/>
    <mergeCell ref="C42:F42"/>
    <mergeCell ref="G42:J42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63" zoomScaleNormal="100" workbookViewId="0">
      <selection activeCell="N38" sqref="N38"/>
    </sheetView>
  </sheetViews>
  <sheetFormatPr defaultColWidth="9.140625" defaultRowHeight="15" x14ac:dyDescent="0.25"/>
  <cols>
    <col min="1" max="1" width="23.28515625" style="1" customWidth="1"/>
    <col min="2" max="2" width="5.85546875" style="1" customWidth="1"/>
    <col min="3" max="3" width="5.5703125" style="1" customWidth="1"/>
    <col min="4" max="4" width="5.140625" style="1" customWidth="1"/>
    <col min="5" max="5" width="7.140625" style="1" customWidth="1"/>
    <col min="6" max="6" width="6.42578125" style="1" customWidth="1"/>
    <col min="7" max="7" width="5.28515625" style="1" customWidth="1"/>
    <col min="8" max="8" width="5.7109375" style="1" customWidth="1"/>
    <col min="9" max="9" width="6" style="1" customWidth="1"/>
    <col min="10" max="10" width="6.28515625" style="1" customWidth="1"/>
    <col min="11" max="11" width="8.85546875" style="1" customWidth="1"/>
    <col min="12" max="16384" width="9.140625" style="1"/>
  </cols>
  <sheetData>
    <row r="1" spans="1:12" ht="15.75" thickBot="1" x14ac:dyDescent="0.3"/>
    <row r="2" spans="1:12" x14ac:dyDescent="0.25">
      <c r="A2" s="286" t="s">
        <v>0</v>
      </c>
      <c r="B2" s="288" t="s">
        <v>1</v>
      </c>
      <c r="C2" s="326"/>
      <c r="D2" s="326"/>
      <c r="E2" s="326"/>
      <c r="F2" s="326"/>
      <c r="G2" s="327" t="s">
        <v>6</v>
      </c>
      <c r="H2" s="327"/>
      <c r="I2" s="327"/>
      <c r="J2" s="327"/>
      <c r="K2" s="309" t="s">
        <v>175</v>
      </c>
    </row>
    <row r="3" spans="1:12" ht="24.75" thickBot="1" x14ac:dyDescent="0.3">
      <c r="A3" s="287"/>
      <c r="B3" s="289"/>
      <c r="C3" s="143" t="s">
        <v>2</v>
      </c>
      <c r="D3" s="143" t="s">
        <v>3</v>
      </c>
      <c r="E3" s="143" t="s">
        <v>4</v>
      </c>
      <c r="F3" s="143" t="s">
        <v>5</v>
      </c>
      <c r="G3" s="144" t="s">
        <v>7</v>
      </c>
      <c r="H3" s="143" t="s">
        <v>8</v>
      </c>
      <c r="I3" s="143" t="s">
        <v>22</v>
      </c>
      <c r="J3" s="145" t="s">
        <v>9</v>
      </c>
      <c r="K3" s="309"/>
    </row>
    <row r="4" spans="1:12" ht="18.75" x14ac:dyDescent="0.3">
      <c r="A4" s="38" t="s">
        <v>153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2" ht="15.75" x14ac:dyDescent="0.25">
      <c r="A5" s="78" t="s">
        <v>24</v>
      </c>
      <c r="B5" s="79"/>
      <c r="C5" s="79"/>
      <c r="D5" s="79"/>
      <c r="E5" s="80">
        <f>E6+E11+E20+E26+E30+E36+E37+E38</f>
        <v>119.3742</v>
      </c>
      <c r="F5" s="121">
        <f t="shared" ref="F5:J5" si="0">F6+F11+F20+F26+F30+F36+F37+F38</f>
        <v>1035</v>
      </c>
      <c r="G5" s="81">
        <f t="shared" si="0"/>
        <v>26.599999999999998</v>
      </c>
      <c r="H5" s="81">
        <f t="shared" si="0"/>
        <v>25.000000000000007</v>
      </c>
      <c r="I5" s="81">
        <f t="shared" si="0"/>
        <v>136</v>
      </c>
      <c r="J5" s="81">
        <f t="shared" si="0"/>
        <v>874.99999999999989</v>
      </c>
      <c r="K5" s="80"/>
    </row>
    <row r="6" spans="1:12" ht="41.45" customHeight="1" x14ac:dyDescent="0.25">
      <c r="A6" s="124" t="s">
        <v>154</v>
      </c>
      <c r="B6" s="130"/>
      <c r="C6" s="127"/>
      <c r="D6" s="127"/>
      <c r="E6" s="125">
        <f>E7+E9+E10</f>
        <v>16.012</v>
      </c>
      <c r="F6" s="126">
        <v>80</v>
      </c>
      <c r="G6" s="127">
        <v>4.4000000000000004</v>
      </c>
      <c r="H6" s="131">
        <v>7.6</v>
      </c>
      <c r="I6" s="127">
        <v>5.9</v>
      </c>
      <c r="J6" s="128">
        <v>109.6</v>
      </c>
      <c r="K6" s="127" t="s">
        <v>231</v>
      </c>
    </row>
    <row r="7" spans="1:12" s="71" customFormat="1" x14ac:dyDescent="0.25">
      <c r="A7" s="72" t="s">
        <v>11</v>
      </c>
      <c r="B7" s="4">
        <v>34</v>
      </c>
      <c r="C7" s="65">
        <v>82</v>
      </c>
      <c r="D7" s="65">
        <v>62</v>
      </c>
      <c r="E7" s="9">
        <f>B7*C7/1000</f>
        <v>2.7879999999999998</v>
      </c>
      <c r="F7" s="69"/>
      <c r="G7" s="65"/>
      <c r="H7" s="75"/>
      <c r="I7" s="65"/>
      <c r="J7" s="107"/>
      <c r="K7" s="65"/>
    </row>
    <row r="8" spans="1:12" ht="17.45" customHeight="1" x14ac:dyDescent="0.25">
      <c r="A8" s="150" t="s">
        <v>62</v>
      </c>
      <c r="B8" s="4"/>
      <c r="C8" s="16"/>
      <c r="D8" s="16">
        <v>60</v>
      </c>
      <c r="E8" s="9"/>
      <c r="F8" s="11"/>
      <c r="G8" s="11"/>
      <c r="H8" s="11"/>
      <c r="I8" s="11"/>
      <c r="J8" s="100"/>
      <c r="K8" s="11"/>
      <c r="L8" s="97"/>
    </row>
    <row r="9" spans="1:12" x14ac:dyDescent="0.25">
      <c r="A9" s="42" t="s">
        <v>32</v>
      </c>
      <c r="B9" s="4">
        <v>732</v>
      </c>
      <c r="C9" s="11">
        <v>17</v>
      </c>
      <c r="D9" s="11">
        <v>16</v>
      </c>
      <c r="E9" s="9">
        <f>B9*C9/1000</f>
        <v>12.444000000000001</v>
      </c>
      <c r="F9" s="11"/>
      <c r="G9" s="11"/>
      <c r="H9" s="11"/>
      <c r="I9" s="11"/>
      <c r="J9" s="100"/>
      <c r="K9" s="11"/>
    </row>
    <row r="10" spans="1:12" x14ac:dyDescent="0.25">
      <c r="A10" s="42" t="s">
        <v>38</v>
      </c>
      <c r="B10" s="4">
        <v>195</v>
      </c>
      <c r="C10" s="11">
        <v>4</v>
      </c>
      <c r="D10" s="11">
        <v>4</v>
      </c>
      <c r="E10" s="9">
        <f>B10*C10/1000</f>
        <v>0.78</v>
      </c>
      <c r="F10" s="11"/>
      <c r="G10" s="11"/>
      <c r="H10" s="11"/>
      <c r="I10" s="11"/>
      <c r="J10" s="100"/>
      <c r="K10" s="11"/>
    </row>
    <row r="11" spans="1:12" ht="45" x14ac:dyDescent="0.25">
      <c r="A11" s="124" t="s">
        <v>311</v>
      </c>
      <c r="B11" s="130"/>
      <c r="C11" s="127"/>
      <c r="D11" s="127"/>
      <c r="E11" s="125">
        <f>E12+E13+E14+E15+E16+E17+E18+E19</f>
        <v>23.094200000000001</v>
      </c>
      <c r="F11" s="126">
        <v>250</v>
      </c>
      <c r="G11" s="127">
        <v>3.1</v>
      </c>
      <c r="H11" s="127">
        <v>5.2</v>
      </c>
      <c r="I11" s="127">
        <v>17.2</v>
      </c>
      <c r="J11" s="128">
        <v>128</v>
      </c>
      <c r="K11" s="127" t="s">
        <v>232</v>
      </c>
    </row>
    <row r="12" spans="1:12" x14ac:dyDescent="0.25">
      <c r="A12" s="167" t="s">
        <v>151</v>
      </c>
      <c r="B12" s="130">
        <v>784</v>
      </c>
      <c r="C12" s="168">
        <v>16</v>
      </c>
      <c r="D12" s="168">
        <v>16</v>
      </c>
      <c r="E12" s="169">
        <f>B12*C12/1000</f>
        <v>12.544</v>
      </c>
      <c r="F12" s="165"/>
      <c r="G12" s="164"/>
      <c r="H12" s="164"/>
      <c r="I12" s="164"/>
      <c r="J12" s="166"/>
      <c r="K12" s="164"/>
    </row>
    <row r="13" spans="1:12" s="71" customFormat="1" x14ac:dyDescent="0.25">
      <c r="A13" s="72" t="s">
        <v>137</v>
      </c>
      <c r="B13" s="4">
        <v>56</v>
      </c>
      <c r="C13" s="65">
        <v>10</v>
      </c>
      <c r="D13" s="65">
        <v>10</v>
      </c>
      <c r="E13" s="9">
        <f t="shared" ref="E13:E19" si="1">B13*C13/1000</f>
        <v>0.56000000000000005</v>
      </c>
      <c r="F13" s="69"/>
      <c r="G13" s="65"/>
      <c r="H13" s="65"/>
      <c r="I13" s="65"/>
      <c r="J13" s="107"/>
      <c r="K13" s="65"/>
    </row>
    <row r="14" spans="1:12" s="71" customFormat="1" x14ac:dyDescent="0.25">
      <c r="A14" s="72" t="s">
        <v>10</v>
      </c>
      <c r="B14" s="4">
        <v>34</v>
      </c>
      <c r="C14" s="65">
        <v>39</v>
      </c>
      <c r="D14" s="65">
        <v>25</v>
      </c>
      <c r="E14" s="9">
        <f t="shared" si="1"/>
        <v>1.3260000000000001</v>
      </c>
      <c r="F14" s="69"/>
      <c r="G14" s="65"/>
      <c r="H14" s="65"/>
      <c r="I14" s="65"/>
      <c r="J14" s="107"/>
      <c r="K14" s="65"/>
    </row>
    <row r="15" spans="1:12" s="71" customFormat="1" x14ac:dyDescent="0.25">
      <c r="A15" s="72" t="s">
        <v>155</v>
      </c>
      <c r="B15" s="4">
        <v>30</v>
      </c>
      <c r="C15" s="65">
        <v>38</v>
      </c>
      <c r="D15" s="65">
        <v>30</v>
      </c>
      <c r="E15" s="9">
        <f t="shared" si="1"/>
        <v>1.1399999999999999</v>
      </c>
      <c r="F15" s="69"/>
      <c r="G15" s="65"/>
      <c r="H15" s="65"/>
      <c r="I15" s="65"/>
      <c r="J15" s="107"/>
      <c r="K15" s="65"/>
    </row>
    <row r="16" spans="1:12" x14ac:dyDescent="0.25">
      <c r="A16" s="49" t="s">
        <v>11</v>
      </c>
      <c r="B16" s="4">
        <v>34</v>
      </c>
      <c r="C16" s="20">
        <v>13.3</v>
      </c>
      <c r="D16" s="20">
        <v>10</v>
      </c>
      <c r="E16" s="9">
        <f t="shared" si="1"/>
        <v>0.45220000000000005</v>
      </c>
      <c r="F16" s="21"/>
      <c r="G16" s="21"/>
      <c r="H16" s="21"/>
      <c r="I16" s="21"/>
      <c r="J16" s="103"/>
      <c r="K16" s="21"/>
    </row>
    <row r="17" spans="1:12" x14ac:dyDescent="0.25">
      <c r="A17" s="36" t="s">
        <v>29</v>
      </c>
      <c r="B17" s="4">
        <v>41</v>
      </c>
      <c r="C17" s="20">
        <v>12</v>
      </c>
      <c r="D17" s="20">
        <v>10</v>
      </c>
      <c r="E17" s="9">
        <f t="shared" si="1"/>
        <v>0.49199999999999999</v>
      </c>
      <c r="F17" s="21"/>
      <c r="G17" s="21"/>
      <c r="H17" s="21"/>
      <c r="I17" s="21"/>
      <c r="J17" s="103"/>
      <c r="K17" s="21"/>
    </row>
    <row r="18" spans="1:12" x14ac:dyDescent="0.25">
      <c r="A18" s="36" t="s">
        <v>36</v>
      </c>
      <c r="B18" s="4">
        <v>1005</v>
      </c>
      <c r="C18" s="20">
        <v>5</v>
      </c>
      <c r="D18" s="20">
        <v>5</v>
      </c>
      <c r="E18" s="9">
        <f t="shared" si="1"/>
        <v>5.0250000000000004</v>
      </c>
      <c r="F18" s="21"/>
      <c r="G18" s="21"/>
      <c r="H18" s="21"/>
      <c r="I18" s="21"/>
      <c r="J18" s="103"/>
      <c r="K18" s="21"/>
    </row>
    <row r="19" spans="1:12" x14ac:dyDescent="0.25">
      <c r="A19" s="36" t="s">
        <v>13</v>
      </c>
      <c r="B19" s="4">
        <v>311</v>
      </c>
      <c r="C19" s="20">
        <v>5</v>
      </c>
      <c r="D19" s="20">
        <v>5</v>
      </c>
      <c r="E19" s="9">
        <f t="shared" si="1"/>
        <v>1.5549999999999999</v>
      </c>
      <c r="F19" s="21"/>
      <c r="G19" s="21"/>
      <c r="H19" s="21"/>
      <c r="I19" s="21"/>
      <c r="J19" s="103"/>
      <c r="K19" s="21"/>
    </row>
    <row r="20" spans="1:12" ht="29.45" customHeight="1" x14ac:dyDescent="0.25">
      <c r="A20" s="124" t="s">
        <v>156</v>
      </c>
      <c r="B20" s="130"/>
      <c r="C20" s="17"/>
      <c r="D20" s="17"/>
      <c r="E20" s="125">
        <f>E21+E22+E23+E24+E25</f>
        <v>27.582999999999998</v>
      </c>
      <c r="F20" s="151">
        <v>95</v>
      </c>
      <c r="G20" s="127">
        <v>11.5</v>
      </c>
      <c r="H20" s="127">
        <v>7.9</v>
      </c>
      <c r="I20" s="127">
        <v>6.8</v>
      </c>
      <c r="J20" s="134">
        <v>144.30000000000001</v>
      </c>
      <c r="K20" s="127" t="s">
        <v>233</v>
      </c>
    </row>
    <row r="21" spans="1:12" s="71" customFormat="1" ht="28.15" customHeight="1" x14ac:dyDescent="0.25">
      <c r="A21" s="72" t="s">
        <v>125</v>
      </c>
      <c r="B21" s="4">
        <v>196</v>
      </c>
      <c r="C21" s="65">
        <v>97</v>
      </c>
      <c r="D21" s="65">
        <v>72</v>
      </c>
      <c r="E21" s="9">
        <f t="shared" ref="E21:E22" si="2">B21*C21/1000</f>
        <v>19.012</v>
      </c>
      <c r="F21" s="65"/>
      <c r="G21" s="65"/>
      <c r="H21" s="65"/>
      <c r="I21" s="65"/>
      <c r="J21" s="70"/>
      <c r="K21" s="65"/>
    </row>
    <row r="22" spans="1:12" s="71" customFormat="1" x14ac:dyDescent="0.25">
      <c r="A22" s="72" t="s">
        <v>27</v>
      </c>
      <c r="B22" s="4">
        <v>72</v>
      </c>
      <c r="C22" s="65">
        <v>13.5</v>
      </c>
      <c r="D22" s="65">
        <v>13.5</v>
      </c>
      <c r="E22" s="9">
        <f t="shared" si="2"/>
        <v>0.97199999999999998</v>
      </c>
      <c r="F22" s="65"/>
      <c r="G22" s="65"/>
      <c r="H22" s="65"/>
      <c r="I22" s="65"/>
      <c r="J22" s="70"/>
      <c r="K22" s="65"/>
    </row>
    <row r="23" spans="1:12" s="71" customFormat="1" x14ac:dyDescent="0.25">
      <c r="A23" s="72" t="s">
        <v>19</v>
      </c>
      <c r="B23" s="4"/>
      <c r="C23" s="65">
        <v>18</v>
      </c>
      <c r="D23" s="65">
        <v>18</v>
      </c>
      <c r="E23" s="9"/>
      <c r="F23" s="65"/>
      <c r="G23" s="65"/>
      <c r="H23" s="65"/>
      <c r="I23" s="65"/>
      <c r="J23" s="70"/>
      <c r="K23" s="65"/>
    </row>
    <row r="24" spans="1:12" s="68" customFormat="1" x14ac:dyDescent="0.25">
      <c r="A24" s="72" t="s">
        <v>90</v>
      </c>
      <c r="B24" s="4">
        <v>286</v>
      </c>
      <c r="C24" s="73">
        <v>9</v>
      </c>
      <c r="D24" s="73">
        <v>9</v>
      </c>
      <c r="E24" s="9">
        <f t="shared" ref="E24:E25" si="3">B24*C24/1000</f>
        <v>2.5739999999999998</v>
      </c>
      <c r="F24" s="66"/>
      <c r="G24" s="66"/>
      <c r="H24" s="66"/>
      <c r="I24" s="66"/>
      <c r="J24" s="67"/>
      <c r="K24" s="66"/>
    </row>
    <row r="25" spans="1:12" s="68" customFormat="1" x14ac:dyDescent="0.25">
      <c r="A25" s="72" t="s">
        <v>36</v>
      </c>
      <c r="B25" s="4">
        <v>1005</v>
      </c>
      <c r="C25" s="73">
        <v>5</v>
      </c>
      <c r="D25" s="73">
        <v>5</v>
      </c>
      <c r="E25" s="9">
        <f t="shared" si="3"/>
        <v>5.0250000000000004</v>
      </c>
      <c r="F25" s="66"/>
      <c r="G25" s="66"/>
      <c r="H25" s="66"/>
      <c r="I25" s="66"/>
      <c r="J25" s="67"/>
      <c r="K25" s="66"/>
    </row>
    <row r="26" spans="1:12" s="3" customFormat="1" ht="18" customHeight="1" x14ac:dyDescent="0.25">
      <c r="A26" s="46" t="s">
        <v>157</v>
      </c>
      <c r="B26" s="4"/>
      <c r="C26" s="7"/>
      <c r="D26" s="7"/>
      <c r="E26" s="8">
        <f>E27+E29</f>
        <v>12.764999999999999</v>
      </c>
      <c r="F26" s="7">
        <v>150</v>
      </c>
      <c r="G26" s="7">
        <v>3.7</v>
      </c>
      <c r="H26" s="7">
        <v>3.6</v>
      </c>
      <c r="I26" s="7">
        <v>29.7</v>
      </c>
      <c r="J26" s="99">
        <v>166</v>
      </c>
      <c r="K26" s="7" t="s">
        <v>179</v>
      </c>
    </row>
    <row r="27" spans="1:12" s="71" customFormat="1" x14ac:dyDescent="0.25">
      <c r="A27" s="72" t="s">
        <v>40</v>
      </c>
      <c r="B27" s="4">
        <v>165</v>
      </c>
      <c r="C27" s="65">
        <v>53</v>
      </c>
      <c r="D27" s="65">
        <v>53</v>
      </c>
      <c r="E27" s="9">
        <f t="shared" ref="E27:E31" si="4">B27*C27/1000</f>
        <v>8.7449999999999992</v>
      </c>
      <c r="F27" s="65"/>
      <c r="G27" s="65"/>
      <c r="H27" s="65"/>
      <c r="I27" s="65"/>
      <c r="J27" s="107"/>
      <c r="K27" s="65"/>
    </row>
    <row r="28" spans="1:12" s="71" customFormat="1" x14ac:dyDescent="0.25">
      <c r="A28" s="150" t="s">
        <v>19</v>
      </c>
      <c r="B28" s="4"/>
      <c r="C28" s="66">
        <v>110</v>
      </c>
      <c r="D28" s="66">
        <v>110</v>
      </c>
      <c r="E28" s="9"/>
      <c r="F28" s="65"/>
      <c r="G28" s="65"/>
      <c r="H28" s="65"/>
      <c r="I28" s="65"/>
      <c r="J28" s="107"/>
      <c r="K28" s="65"/>
    </row>
    <row r="29" spans="1:12" s="71" customFormat="1" x14ac:dyDescent="0.25">
      <c r="A29" s="72" t="s">
        <v>36</v>
      </c>
      <c r="B29" s="4">
        <v>1005</v>
      </c>
      <c r="C29" s="65">
        <v>4</v>
      </c>
      <c r="D29" s="65">
        <v>4</v>
      </c>
      <c r="E29" s="9">
        <f t="shared" si="4"/>
        <v>4.0199999999999996</v>
      </c>
      <c r="F29" s="65"/>
      <c r="G29" s="65"/>
      <c r="H29" s="65"/>
      <c r="I29" s="65"/>
      <c r="J29" s="107"/>
      <c r="K29" s="65"/>
    </row>
    <row r="30" spans="1:12" ht="29.45" customHeight="1" x14ac:dyDescent="0.25">
      <c r="A30" s="124" t="s">
        <v>63</v>
      </c>
      <c r="B30" s="130"/>
      <c r="C30" s="132"/>
      <c r="D30" s="132"/>
      <c r="E30" s="125">
        <f>E31</f>
        <v>11</v>
      </c>
      <c r="F30" s="127">
        <v>200</v>
      </c>
      <c r="G30" s="127">
        <v>0.4</v>
      </c>
      <c r="H30" s="127">
        <v>0</v>
      </c>
      <c r="I30" s="127">
        <v>22</v>
      </c>
      <c r="J30" s="134">
        <v>89.6</v>
      </c>
      <c r="K30" s="127" t="s">
        <v>183</v>
      </c>
    </row>
    <row r="31" spans="1:12" ht="14.25" customHeight="1" x14ac:dyDescent="0.25">
      <c r="A31" s="44" t="s">
        <v>158</v>
      </c>
      <c r="B31" s="4">
        <v>55</v>
      </c>
      <c r="C31" s="19">
        <v>200</v>
      </c>
      <c r="D31" s="65">
        <v>200</v>
      </c>
      <c r="E31" s="9">
        <f t="shared" si="4"/>
        <v>11</v>
      </c>
      <c r="F31" s="21"/>
      <c r="G31" s="21"/>
      <c r="H31" s="21"/>
      <c r="I31" s="21"/>
      <c r="J31" s="103"/>
      <c r="K31" s="21"/>
    </row>
    <row r="32" spans="1:12" hidden="1" x14ac:dyDescent="0.25">
      <c r="A32" s="44" t="s">
        <v>147</v>
      </c>
      <c r="B32" s="4">
        <v>259</v>
      </c>
      <c r="C32" s="19"/>
      <c r="D32" s="19"/>
      <c r="E32" s="23">
        <f>B32*C32/1000</f>
        <v>0</v>
      </c>
      <c r="F32" s="21"/>
      <c r="G32" s="21"/>
      <c r="H32" s="21"/>
      <c r="I32" s="21"/>
      <c r="J32" s="103"/>
      <c r="K32" s="21"/>
      <c r="L32" s="68"/>
    </row>
    <row r="33" spans="1:12" hidden="1" x14ac:dyDescent="0.25">
      <c r="A33" s="44" t="s">
        <v>15</v>
      </c>
      <c r="B33" s="4"/>
      <c r="C33" s="19"/>
      <c r="D33" s="19"/>
      <c r="E33" s="23">
        <f>B33*C33/1000</f>
        <v>0</v>
      </c>
      <c r="F33" s="21"/>
      <c r="G33" s="21"/>
      <c r="H33" s="21"/>
      <c r="I33" s="21"/>
      <c r="J33" s="103"/>
      <c r="K33" s="21"/>
    </row>
    <row r="34" spans="1:12" hidden="1" x14ac:dyDescent="0.25">
      <c r="A34" s="44" t="s">
        <v>14</v>
      </c>
      <c r="B34" s="4">
        <v>83</v>
      </c>
      <c r="C34" s="19"/>
      <c r="D34" s="19"/>
      <c r="E34" s="23">
        <f>B34*C34/1000</f>
        <v>0</v>
      </c>
      <c r="F34" s="21"/>
      <c r="G34" s="21"/>
      <c r="H34" s="21"/>
      <c r="I34" s="21"/>
      <c r="J34" s="103"/>
      <c r="K34" s="21"/>
    </row>
    <row r="35" spans="1:12" hidden="1" x14ac:dyDescent="0.25">
      <c r="A35" s="46" t="s">
        <v>138</v>
      </c>
      <c r="B35" s="4"/>
      <c r="C35" s="17"/>
      <c r="D35" s="17"/>
      <c r="E35" s="8">
        <f t="shared" ref="E35:E37" si="5">B35*C35/1000</f>
        <v>0</v>
      </c>
      <c r="F35" s="7">
        <v>100</v>
      </c>
      <c r="G35" s="7">
        <v>0.4</v>
      </c>
      <c r="H35" s="7">
        <v>0</v>
      </c>
      <c r="I35" s="7">
        <v>14.4</v>
      </c>
      <c r="J35" s="99">
        <v>59.2</v>
      </c>
      <c r="K35" s="7"/>
    </row>
    <row r="36" spans="1:12" x14ac:dyDescent="0.25">
      <c r="A36" s="46" t="s">
        <v>23</v>
      </c>
      <c r="B36" s="4">
        <v>72</v>
      </c>
      <c r="C36" s="17">
        <v>20</v>
      </c>
      <c r="D36" s="17">
        <v>20</v>
      </c>
      <c r="E36" s="8">
        <f t="shared" si="5"/>
        <v>1.44</v>
      </c>
      <c r="F36" s="7">
        <f>D36</f>
        <v>20</v>
      </c>
      <c r="G36" s="7">
        <v>0.7</v>
      </c>
      <c r="H36" s="7">
        <v>0.1</v>
      </c>
      <c r="I36" s="7">
        <v>9.4</v>
      </c>
      <c r="J36" s="99">
        <v>41.3</v>
      </c>
      <c r="K36" s="7"/>
    </row>
    <row r="37" spans="1:12" x14ac:dyDescent="0.25">
      <c r="A37" s="161" t="s">
        <v>27</v>
      </c>
      <c r="B37" s="4">
        <v>72</v>
      </c>
      <c r="C37" s="17">
        <v>40</v>
      </c>
      <c r="D37" s="17">
        <v>40</v>
      </c>
      <c r="E37" s="8">
        <f t="shared" si="5"/>
        <v>2.88</v>
      </c>
      <c r="F37" s="7">
        <f>D37</f>
        <v>40</v>
      </c>
      <c r="G37" s="7">
        <v>2</v>
      </c>
      <c r="H37" s="7">
        <v>0.6</v>
      </c>
      <c r="I37" s="7">
        <v>16.2</v>
      </c>
      <c r="J37" s="7">
        <v>77.8</v>
      </c>
      <c r="K37" s="7"/>
    </row>
    <row r="38" spans="1:12" ht="47.45" customHeight="1" thickBot="1" x14ac:dyDescent="0.3">
      <c r="A38" s="180" t="s">
        <v>138</v>
      </c>
      <c r="B38" s="192">
        <v>123</v>
      </c>
      <c r="C38" s="193"/>
      <c r="D38" s="193"/>
      <c r="E38" s="188">
        <f>B38*F38/1000</f>
        <v>24.6</v>
      </c>
      <c r="F38" s="190">
        <v>200</v>
      </c>
      <c r="G38" s="190">
        <v>0.8</v>
      </c>
      <c r="H38" s="190">
        <v>0</v>
      </c>
      <c r="I38" s="190">
        <v>28.8</v>
      </c>
      <c r="J38" s="194">
        <v>118.4</v>
      </c>
      <c r="K38" s="191" t="s">
        <v>280</v>
      </c>
    </row>
    <row r="40" spans="1:12" ht="1.1499999999999999" customHeight="1" thickBot="1" x14ac:dyDescent="0.3"/>
    <row r="41" spans="1:12" x14ac:dyDescent="0.25">
      <c r="A41" s="286" t="s">
        <v>0</v>
      </c>
      <c r="B41" s="288" t="s">
        <v>1</v>
      </c>
      <c r="C41" s="290"/>
      <c r="D41" s="290"/>
      <c r="E41" s="290"/>
      <c r="F41" s="290"/>
      <c r="G41" s="291" t="s">
        <v>6</v>
      </c>
      <c r="H41" s="291"/>
      <c r="I41" s="291"/>
      <c r="J41" s="292"/>
      <c r="K41" s="309" t="s">
        <v>175</v>
      </c>
    </row>
    <row r="42" spans="1:12" ht="25.5" thickBot="1" x14ac:dyDescent="0.3">
      <c r="A42" s="287"/>
      <c r="B42" s="289"/>
      <c r="C42" s="31" t="s">
        <v>2</v>
      </c>
      <c r="D42" s="31" t="s">
        <v>3</v>
      </c>
      <c r="E42" s="31" t="s">
        <v>4</v>
      </c>
      <c r="F42" s="31" t="s">
        <v>5</v>
      </c>
      <c r="G42" s="32" t="s">
        <v>7</v>
      </c>
      <c r="H42" s="31" t="s">
        <v>8</v>
      </c>
      <c r="I42" s="31" t="s">
        <v>22</v>
      </c>
      <c r="J42" s="33" t="s">
        <v>9</v>
      </c>
      <c r="K42" s="309"/>
    </row>
    <row r="43" spans="1:12" ht="18.75" x14ac:dyDescent="0.3">
      <c r="A43" s="38" t="s">
        <v>153</v>
      </c>
      <c r="B43" s="14"/>
      <c r="C43" s="15"/>
      <c r="D43" s="15"/>
      <c r="E43" s="15"/>
      <c r="F43" s="34"/>
      <c r="G43" s="15"/>
      <c r="H43" s="15"/>
      <c r="I43" s="15"/>
      <c r="J43" s="30"/>
      <c r="K43" s="105"/>
    </row>
    <row r="44" spans="1:12" ht="15.75" x14ac:dyDescent="0.25">
      <c r="A44" s="78" t="s">
        <v>24</v>
      </c>
      <c r="B44" s="79"/>
      <c r="C44" s="79"/>
      <c r="D44" s="79"/>
      <c r="E44" s="80">
        <f>E45+E50+E59+E65+E69+E75+E76+E77</f>
        <v>131.1902</v>
      </c>
      <c r="F44" s="83">
        <f t="shared" ref="F44:J44" si="6">F45+F50+F59+F65+F69+F75+F76</f>
        <v>935</v>
      </c>
      <c r="G44" s="83">
        <f t="shared" si="6"/>
        <v>31.099999999999994</v>
      </c>
      <c r="H44" s="83">
        <f t="shared" si="6"/>
        <v>29</v>
      </c>
      <c r="I44" s="81">
        <f t="shared" si="6"/>
        <v>131</v>
      </c>
      <c r="J44" s="81">
        <f t="shared" si="6"/>
        <v>909.9</v>
      </c>
      <c r="K44" s="80"/>
    </row>
    <row r="45" spans="1:12" ht="45" x14ac:dyDescent="0.25">
      <c r="A45" s="124" t="s">
        <v>154</v>
      </c>
      <c r="B45" s="4"/>
      <c r="C45" s="7"/>
      <c r="D45" s="7"/>
      <c r="E45" s="125">
        <f>E46+E48+E49</f>
        <v>19.815000000000001</v>
      </c>
      <c r="F45" s="126">
        <v>100</v>
      </c>
      <c r="G45" s="127">
        <v>5.5</v>
      </c>
      <c r="H45" s="131">
        <v>9.5</v>
      </c>
      <c r="I45" s="127">
        <v>7.4</v>
      </c>
      <c r="J45" s="134">
        <v>137.1</v>
      </c>
      <c r="K45" s="127" t="s">
        <v>231</v>
      </c>
    </row>
    <row r="46" spans="1:12" s="71" customFormat="1" x14ac:dyDescent="0.25">
      <c r="A46" s="72" t="s">
        <v>11</v>
      </c>
      <c r="B46" s="4">
        <v>34</v>
      </c>
      <c r="C46" s="65">
        <v>102</v>
      </c>
      <c r="D46" s="65">
        <v>77</v>
      </c>
      <c r="E46" s="9">
        <f>B46*C46/1000</f>
        <v>3.468</v>
      </c>
      <c r="F46" s="69"/>
      <c r="G46" s="65"/>
      <c r="H46" s="75"/>
      <c r="I46" s="65"/>
      <c r="J46" s="70"/>
      <c r="K46" s="65"/>
    </row>
    <row r="47" spans="1:12" ht="17.45" customHeight="1" x14ac:dyDescent="0.25">
      <c r="A47" s="150" t="s">
        <v>62</v>
      </c>
      <c r="B47" s="4"/>
      <c r="C47" s="16"/>
      <c r="D47" s="16">
        <v>75</v>
      </c>
      <c r="E47" s="9"/>
      <c r="F47" s="11"/>
      <c r="G47" s="11"/>
      <c r="H47" s="11"/>
      <c r="I47" s="11"/>
      <c r="J47" s="48"/>
      <c r="K47" s="11"/>
      <c r="L47" s="97"/>
    </row>
    <row r="48" spans="1:12" x14ac:dyDescent="0.25">
      <c r="A48" s="42" t="s">
        <v>32</v>
      </c>
      <c r="B48" s="4">
        <v>732</v>
      </c>
      <c r="C48" s="11">
        <v>21</v>
      </c>
      <c r="D48" s="11">
        <v>20</v>
      </c>
      <c r="E48" s="9">
        <f>B48*C48/1000</f>
        <v>15.372</v>
      </c>
      <c r="F48" s="11"/>
      <c r="G48" s="11"/>
      <c r="H48" s="11"/>
      <c r="I48" s="11"/>
      <c r="J48" s="48"/>
      <c r="K48" s="11"/>
    </row>
    <row r="49" spans="1:11" x14ac:dyDescent="0.25">
      <c r="A49" s="42" t="s">
        <v>38</v>
      </c>
      <c r="B49" s="4">
        <v>195</v>
      </c>
      <c r="C49" s="11">
        <v>5</v>
      </c>
      <c r="D49" s="11">
        <v>5</v>
      </c>
      <c r="E49" s="9">
        <f>B49*C49/1000</f>
        <v>0.97499999999999998</v>
      </c>
      <c r="F49" s="11"/>
      <c r="G49" s="11"/>
      <c r="H49" s="11"/>
      <c r="I49" s="11"/>
      <c r="J49" s="48"/>
      <c r="K49" s="11"/>
    </row>
    <row r="50" spans="1:11" ht="45" x14ac:dyDescent="0.25">
      <c r="A50" s="124" t="s">
        <v>312</v>
      </c>
      <c r="B50" s="130"/>
      <c r="C50" s="127"/>
      <c r="D50" s="127"/>
      <c r="E50" s="125">
        <f>E51+E52+E53+E54+E55+E56+E57+E58</f>
        <v>23.094200000000001</v>
      </c>
      <c r="F50" s="126">
        <v>250</v>
      </c>
      <c r="G50" s="127">
        <v>3.1</v>
      </c>
      <c r="H50" s="127">
        <v>5.2</v>
      </c>
      <c r="I50" s="127">
        <v>17.2</v>
      </c>
      <c r="J50" s="128">
        <v>128</v>
      </c>
      <c r="K50" s="127" t="s">
        <v>232</v>
      </c>
    </row>
    <row r="51" spans="1:11" s="71" customFormat="1" x14ac:dyDescent="0.25">
      <c r="A51" s="167" t="s">
        <v>151</v>
      </c>
      <c r="B51" s="130">
        <v>784</v>
      </c>
      <c r="C51" s="168">
        <v>16</v>
      </c>
      <c r="D51" s="168">
        <v>16</v>
      </c>
      <c r="E51" s="169">
        <f>B51*C51/1000</f>
        <v>12.544</v>
      </c>
      <c r="F51" s="165"/>
      <c r="G51" s="164"/>
      <c r="H51" s="164"/>
      <c r="I51" s="164"/>
      <c r="J51" s="166"/>
      <c r="K51" s="164"/>
    </row>
    <row r="52" spans="1:11" s="71" customFormat="1" x14ac:dyDescent="0.25">
      <c r="A52" s="72" t="s">
        <v>137</v>
      </c>
      <c r="B52" s="4">
        <v>56</v>
      </c>
      <c r="C52" s="65">
        <v>10</v>
      </c>
      <c r="D52" s="65">
        <v>10</v>
      </c>
      <c r="E52" s="9">
        <f t="shared" ref="E52:E58" si="7">B52*C52/1000</f>
        <v>0.56000000000000005</v>
      </c>
      <c r="F52" s="69"/>
      <c r="G52" s="65"/>
      <c r="H52" s="65"/>
      <c r="I52" s="65"/>
      <c r="J52" s="107"/>
      <c r="K52" s="65"/>
    </row>
    <row r="53" spans="1:11" s="71" customFormat="1" x14ac:dyDescent="0.25">
      <c r="A53" s="72" t="s">
        <v>10</v>
      </c>
      <c r="B53" s="4">
        <v>34</v>
      </c>
      <c r="C53" s="65">
        <v>39</v>
      </c>
      <c r="D53" s="65">
        <v>25</v>
      </c>
      <c r="E53" s="9">
        <f t="shared" si="7"/>
        <v>1.3260000000000001</v>
      </c>
      <c r="F53" s="69"/>
      <c r="G53" s="65"/>
      <c r="H53" s="65"/>
      <c r="I53" s="65"/>
      <c r="J53" s="107"/>
      <c r="K53" s="65"/>
    </row>
    <row r="54" spans="1:11" x14ac:dyDescent="0.25">
      <c r="A54" s="72" t="s">
        <v>155</v>
      </c>
      <c r="B54" s="4">
        <v>30</v>
      </c>
      <c r="C54" s="65">
        <v>38</v>
      </c>
      <c r="D54" s="65">
        <v>30</v>
      </c>
      <c r="E54" s="9">
        <f t="shared" si="7"/>
        <v>1.1399999999999999</v>
      </c>
      <c r="F54" s="69"/>
      <c r="G54" s="65"/>
      <c r="H54" s="65"/>
      <c r="I54" s="65"/>
      <c r="J54" s="107"/>
      <c r="K54" s="65"/>
    </row>
    <row r="55" spans="1:11" x14ac:dyDescent="0.25">
      <c r="A55" s="49" t="s">
        <v>11</v>
      </c>
      <c r="B55" s="4">
        <v>34</v>
      </c>
      <c r="C55" s="20">
        <v>13.3</v>
      </c>
      <c r="D55" s="20">
        <v>10</v>
      </c>
      <c r="E55" s="9">
        <f t="shared" si="7"/>
        <v>0.45220000000000005</v>
      </c>
      <c r="F55" s="21"/>
      <c r="G55" s="21"/>
      <c r="H55" s="21"/>
      <c r="I55" s="21"/>
      <c r="J55" s="103"/>
      <c r="K55" s="21"/>
    </row>
    <row r="56" spans="1:11" x14ac:dyDescent="0.25">
      <c r="A56" s="36" t="s">
        <v>29</v>
      </c>
      <c r="B56" s="4">
        <v>41</v>
      </c>
      <c r="C56" s="20">
        <v>12</v>
      </c>
      <c r="D56" s="20">
        <v>10</v>
      </c>
      <c r="E56" s="9">
        <f t="shared" si="7"/>
        <v>0.49199999999999999</v>
      </c>
      <c r="F56" s="21"/>
      <c r="G56" s="21"/>
      <c r="H56" s="21"/>
      <c r="I56" s="21"/>
      <c r="J56" s="103"/>
      <c r="K56" s="21"/>
    </row>
    <row r="57" spans="1:11" x14ac:dyDescent="0.25">
      <c r="A57" s="36" t="s">
        <v>36</v>
      </c>
      <c r="B57" s="4">
        <v>1005</v>
      </c>
      <c r="C57" s="20">
        <v>5</v>
      </c>
      <c r="D57" s="20">
        <v>5</v>
      </c>
      <c r="E57" s="9">
        <f t="shared" si="7"/>
        <v>5.0250000000000004</v>
      </c>
      <c r="F57" s="21"/>
      <c r="G57" s="21"/>
      <c r="H57" s="21"/>
      <c r="I57" s="21"/>
      <c r="J57" s="103"/>
      <c r="K57" s="21"/>
    </row>
    <row r="58" spans="1:11" x14ac:dyDescent="0.25">
      <c r="A58" s="36" t="s">
        <v>13</v>
      </c>
      <c r="B58" s="4">
        <v>311</v>
      </c>
      <c r="C58" s="20">
        <v>5</v>
      </c>
      <c r="D58" s="20">
        <v>5</v>
      </c>
      <c r="E58" s="9">
        <f t="shared" si="7"/>
        <v>1.5549999999999999</v>
      </c>
      <c r="F58" s="21"/>
      <c r="G58" s="21"/>
      <c r="H58" s="21"/>
      <c r="I58" s="21"/>
      <c r="J58" s="103"/>
      <c r="K58" s="21"/>
    </row>
    <row r="59" spans="1:11" ht="30.6" customHeight="1" x14ac:dyDescent="0.25">
      <c r="A59" s="124" t="s">
        <v>156</v>
      </c>
      <c r="B59" s="130"/>
      <c r="C59" s="17"/>
      <c r="D59" s="17"/>
      <c r="E59" s="125">
        <f>E60+E61+E62+E63+E64</f>
        <v>30.061</v>
      </c>
      <c r="F59" s="151">
        <v>105</v>
      </c>
      <c r="G59" s="127">
        <v>12.8</v>
      </c>
      <c r="H59" s="127">
        <v>8.8000000000000007</v>
      </c>
      <c r="I59" s="127">
        <v>7.6</v>
      </c>
      <c r="J59" s="134">
        <v>160.80000000000001</v>
      </c>
      <c r="K59" s="127" t="s">
        <v>233</v>
      </c>
    </row>
    <row r="60" spans="1:11" s="71" customFormat="1" ht="30" x14ac:dyDescent="0.25">
      <c r="A60" s="72" t="s">
        <v>125</v>
      </c>
      <c r="B60" s="4">
        <v>196</v>
      </c>
      <c r="C60" s="65">
        <v>108</v>
      </c>
      <c r="D60" s="65">
        <v>80</v>
      </c>
      <c r="E60" s="9">
        <f t="shared" ref="E60:E64" si="8">B60*C60/1000</f>
        <v>21.167999999999999</v>
      </c>
      <c r="F60" s="65"/>
      <c r="G60" s="65"/>
      <c r="H60" s="65"/>
      <c r="I60" s="65"/>
      <c r="J60" s="70"/>
      <c r="K60" s="65"/>
    </row>
    <row r="61" spans="1:11" s="71" customFormat="1" x14ac:dyDescent="0.25">
      <c r="A61" s="72" t="s">
        <v>27</v>
      </c>
      <c r="B61" s="4">
        <v>72</v>
      </c>
      <c r="C61" s="65">
        <v>14</v>
      </c>
      <c r="D61" s="65">
        <v>14</v>
      </c>
      <c r="E61" s="9">
        <f t="shared" si="8"/>
        <v>1.008</v>
      </c>
      <c r="F61" s="65"/>
      <c r="G61" s="65"/>
      <c r="H61" s="65"/>
      <c r="I61" s="65"/>
      <c r="J61" s="70"/>
      <c r="K61" s="65"/>
    </row>
    <row r="62" spans="1:11" s="71" customFormat="1" x14ac:dyDescent="0.25">
      <c r="A62" s="72" t="s">
        <v>19</v>
      </c>
      <c r="B62" s="4"/>
      <c r="C62" s="65">
        <v>20</v>
      </c>
      <c r="D62" s="65">
        <v>20</v>
      </c>
      <c r="E62" s="9"/>
      <c r="F62" s="65"/>
      <c r="G62" s="65"/>
      <c r="H62" s="65"/>
      <c r="I62" s="65"/>
      <c r="J62" s="70"/>
      <c r="K62" s="65"/>
    </row>
    <row r="63" spans="1:11" s="68" customFormat="1" x14ac:dyDescent="0.25">
      <c r="A63" s="72" t="s">
        <v>90</v>
      </c>
      <c r="B63" s="4">
        <v>286</v>
      </c>
      <c r="C63" s="73">
        <v>10</v>
      </c>
      <c r="D63" s="73">
        <v>10</v>
      </c>
      <c r="E63" s="9">
        <f t="shared" si="8"/>
        <v>2.86</v>
      </c>
      <c r="F63" s="66"/>
      <c r="G63" s="66"/>
      <c r="H63" s="66"/>
      <c r="I63" s="66"/>
      <c r="J63" s="67"/>
      <c r="K63" s="66"/>
    </row>
    <row r="64" spans="1:11" s="68" customFormat="1" x14ac:dyDescent="0.25">
      <c r="A64" s="72" t="s">
        <v>36</v>
      </c>
      <c r="B64" s="4">
        <v>1005</v>
      </c>
      <c r="C64" s="73">
        <v>5</v>
      </c>
      <c r="D64" s="73">
        <v>5</v>
      </c>
      <c r="E64" s="9">
        <f t="shared" si="8"/>
        <v>5.0250000000000004</v>
      </c>
      <c r="F64" s="66"/>
      <c r="G64" s="66"/>
      <c r="H64" s="66"/>
      <c r="I64" s="66"/>
      <c r="J64" s="67"/>
      <c r="K64" s="66"/>
    </row>
    <row r="65" spans="1:12" s="3" customFormat="1" ht="31.15" customHeight="1" x14ac:dyDescent="0.25">
      <c r="A65" s="124" t="s">
        <v>157</v>
      </c>
      <c r="B65" s="130"/>
      <c r="C65" s="127"/>
      <c r="D65" s="127"/>
      <c r="E65" s="125">
        <f>E66+E67+E68</f>
        <v>15.42</v>
      </c>
      <c r="F65" s="127">
        <v>180</v>
      </c>
      <c r="G65" s="127">
        <v>4.4000000000000004</v>
      </c>
      <c r="H65" s="127">
        <v>4.3</v>
      </c>
      <c r="I65" s="127">
        <v>35</v>
      </c>
      <c r="J65" s="134">
        <v>196.6</v>
      </c>
      <c r="K65" s="7" t="s">
        <v>179</v>
      </c>
    </row>
    <row r="66" spans="1:12" s="71" customFormat="1" x14ac:dyDescent="0.25">
      <c r="A66" s="72" t="s">
        <v>40</v>
      </c>
      <c r="B66" s="4">
        <v>165</v>
      </c>
      <c r="C66" s="65">
        <v>63</v>
      </c>
      <c r="D66" s="65">
        <v>63</v>
      </c>
      <c r="E66" s="9">
        <f t="shared" ref="E66:E68" si="9">B66*C66/1000</f>
        <v>10.395</v>
      </c>
      <c r="F66" s="65"/>
      <c r="G66" s="65"/>
      <c r="H66" s="65"/>
      <c r="I66" s="65"/>
      <c r="J66" s="70"/>
      <c r="K66" s="65"/>
    </row>
    <row r="67" spans="1:12" s="71" customFormat="1" x14ac:dyDescent="0.25">
      <c r="A67" s="72" t="s">
        <v>19</v>
      </c>
      <c r="B67" s="4"/>
      <c r="C67" s="65">
        <v>133</v>
      </c>
      <c r="D67" s="65">
        <v>133</v>
      </c>
      <c r="E67" s="9"/>
      <c r="F67" s="65"/>
      <c r="G67" s="65"/>
      <c r="H67" s="65"/>
      <c r="I67" s="65"/>
      <c r="J67" s="70"/>
      <c r="K67" s="65"/>
    </row>
    <row r="68" spans="1:12" s="71" customFormat="1" x14ac:dyDescent="0.25">
      <c r="A68" s="72" t="s">
        <v>36</v>
      </c>
      <c r="B68" s="4">
        <v>1005</v>
      </c>
      <c r="C68" s="65">
        <v>5</v>
      </c>
      <c r="D68" s="65">
        <v>5</v>
      </c>
      <c r="E68" s="9">
        <f t="shared" si="9"/>
        <v>5.0250000000000004</v>
      </c>
      <c r="F68" s="65"/>
      <c r="G68" s="65"/>
      <c r="H68" s="65"/>
      <c r="I68" s="65"/>
      <c r="J68" s="70"/>
      <c r="K68" s="65"/>
    </row>
    <row r="69" spans="1:12" ht="29.45" customHeight="1" x14ac:dyDescent="0.25">
      <c r="A69" s="124" t="s">
        <v>63</v>
      </c>
      <c r="B69" s="130"/>
      <c r="C69" s="132"/>
      <c r="D69" s="132"/>
      <c r="E69" s="125">
        <f>E70</f>
        <v>11</v>
      </c>
      <c r="F69" s="127">
        <v>200</v>
      </c>
      <c r="G69" s="127">
        <v>0.4</v>
      </c>
      <c r="H69" s="127">
        <v>0</v>
      </c>
      <c r="I69" s="127">
        <v>22</v>
      </c>
      <c r="J69" s="134">
        <v>89.6</v>
      </c>
      <c r="K69" s="127" t="s">
        <v>183</v>
      </c>
    </row>
    <row r="70" spans="1:12" ht="14.25" customHeight="1" x14ac:dyDescent="0.25">
      <c r="A70" s="49" t="s">
        <v>245</v>
      </c>
      <c r="B70" s="4">
        <v>55</v>
      </c>
      <c r="C70" s="19">
        <v>200</v>
      </c>
      <c r="D70" s="65">
        <v>200</v>
      </c>
      <c r="E70" s="9">
        <f t="shared" ref="E70" si="10">B70*C70/1000</f>
        <v>11</v>
      </c>
      <c r="F70" s="21"/>
      <c r="G70" s="21"/>
      <c r="H70" s="21"/>
      <c r="I70" s="21"/>
      <c r="J70" s="50"/>
      <c r="K70" s="21"/>
    </row>
    <row r="71" spans="1:12" hidden="1" x14ac:dyDescent="0.25">
      <c r="A71" s="44" t="s">
        <v>147</v>
      </c>
      <c r="B71" s="4">
        <v>259</v>
      </c>
      <c r="C71" s="19"/>
      <c r="D71" s="19"/>
      <c r="E71" s="23">
        <f>B71*C71/1000</f>
        <v>0</v>
      </c>
      <c r="F71" s="21"/>
      <c r="G71" s="21"/>
      <c r="H71" s="21"/>
      <c r="I71" s="21"/>
      <c r="J71" s="50"/>
      <c r="K71" s="21"/>
      <c r="L71" s="68"/>
    </row>
    <row r="72" spans="1:12" hidden="1" x14ac:dyDescent="0.25">
      <c r="A72" s="44" t="s">
        <v>15</v>
      </c>
      <c r="B72" s="4"/>
      <c r="C72" s="19"/>
      <c r="D72" s="19"/>
      <c r="E72" s="23">
        <f>B72*C72/1000</f>
        <v>0</v>
      </c>
      <c r="F72" s="21"/>
      <c r="G72" s="21"/>
      <c r="H72" s="21"/>
      <c r="I72" s="21"/>
      <c r="J72" s="50"/>
      <c r="K72" s="21"/>
    </row>
    <row r="73" spans="1:12" hidden="1" x14ac:dyDescent="0.25">
      <c r="A73" s="44" t="s">
        <v>14</v>
      </c>
      <c r="B73" s="4">
        <v>83</v>
      </c>
      <c r="C73" s="19"/>
      <c r="D73" s="19"/>
      <c r="E73" s="23">
        <f>B73*C73/1000</f>
        <v>0</v>
      </c>
      <c r="F73" s="21"/>
      <c r="G73" s="21"/>
      <c r="H73" s="21"/>
      <c r="I73" s="21"/>
      <c r="J73" s="50"/>
      <c r="K73" s="21"/>
    </row>
    <row r="74" spans="1:12" hidden="1" x14ac:dyDescent="0.25">
      <c r="A74" s="46" t="s">
        <v>138</v>
      </c>
      <c r="B74" s="4"/>
      <c r="C74" s="17"/>
      <c r="D74" s="17"/>
      <c r="E74" s="8">
        <f t="shared" ref="E74:E76" si="11">B74*C74/1000</f>
        <v>0</v>
      </c>
      <c r="F74" s="7">
        <v>100</v>
      </c>
      <c r="G74" s="7">
        <v>0.4</v>
      </c>
      <c r="H74" s="7">
        <v>0</v>
      </c>
      <c r="I74" s="7">
        <v>14.4</v>
      </c>
      <c r="J74" s="47">
        <v>59.2</v>
      </c>
      <c r="K74" s="7"/>
    </row>
    <row r="75" spans="1:12" x14ac:dyDescent="0.25">
      <c r="A75" s="46" t="s">
        <v>23</v>
      </c>
      <c r="B75" s="4">
        <v>72</v>
      </c>
      <c r="C75" s="17">
        <v>40</v>
      </c>
      <c r="D75" s="17">
        <v>40</v>
      </c>
      <c r="E75" s="8">
        <f t="shared" si="11"/>
        <v>2.88</v>
      </c>
      <c r="F75" s="7">
        <f>D75</f>
        <v>40</v>
      </c>
      <c r="G75" s="7">
        <v>1.9</v>
      </c>
      <c r="H75" s="7">
        <v>0.4</v>
      </c>
      <c r="I75" s="7">
        <v>17.5</v>
      </c>
      <c r="J75" s="47">
        <v>81</v>
      </c>
      <c r="K75" s="7"/>
    </row>
    <row r="76" spans="1:12" x14ac:dyDescent="0.25">
      <c r="A76" s="46" t="s">
        <v>27</v>
      </c>
      <c r="B76" s="4">
        <v>72</v>
      </c>
      <c r="C76" s="17">
        <v>60</v>
      </c>
      <c r="D76" s="17">
        <v>60</v>
      </c>
      <c r="E76" s="8">
        <f t="shared" si="11"/>
        <v>4.32</v>
      </c>
      <c r="F76" s="7">
        <f>D76</f>
        <v>60</v>
      </c>
      <c r="G76" s="7">
        <v>3</v>
      </c>
      <c r="H76" s="7">
        <v>0.8</v>
      </c>
      <c r="I76" s="7">
        <v>24.3</v>
      </c>
      <c r="J76" s="47">
        <v>116.8</v>
      </c>
      <c r="K76" s="7"/>
    </row>
    <row r="77" spans="1:12" s="220" customFormat="1" ht="45.75" thickBot="1" x14ac:dyDescent="0.3">
      <c r="A77" s="180" t="s">
        <v>138</v>
      </c>
      <c r="B77" s="192">
        <v>123</v>
      </c>
      <c r="C77" s="193"/>
      <c r="D77" s="193"/>
      <c r="E77" s="188">
        <f>B77*F77/1000</f>
        <v>24.6</v>
      </c>
      <c r="F77" s="190">
        <v>200</v>
      </c>
      <c r="G77" s="190">
        <v>0.8</v>
      </c>
      <c r="H77" s="190">
        <v>0</v>
      </c>
      <c r="I77" s="190">
        <v>28.8</v>
      </c>
      <c r="J77" s="194">
        <v>118.4</v>
      </c>
      <c r="K77" s="191" t="s">
        <v>280</v>
      </c>
    </row>
    <row r="78" spans="1:12" x14ac:dyDescent="0.25">
      <c r="B78" s="59"/>
      <c r="G78" s="52"/>
      <c r="H78" s="52"/>
      <c r="I78" s="52"/>
      <c r="J78" s="52"/>
      <c r="K78" s="52"/>
    </row>
  </sheetData>
  <mergeCells count="10">
    <mergeCell ref="K2:K3"/>
    <mergeCell ref="K41:K42"/>
    <mergeCell ref="A41:A42"/>
    <mergeCell ref="B41:B42"/>
    <mergeCell ref="C41:F41"/>
    <mergeCell ref="G41:J41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60" zoomScaleNormal="100" workbookViewId="0">
      <selection activeCell="N30" sqref="M30:N30"/>
    </sheetView>
  </sheetViews>
  <sheetFormatPr defaultColWidth="9.140625" defaultRowHeight="15" x14ac:dyDescent="0.25"/>
  <cols>
    <col min="1" max="1" width="21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8.28515625" style="1" customWidth="1"/>
    <col min="6" max="6" width="6.28515625" style="1" customWidth="1"/>
    <col min="7" max="7" width="6" style="1" customWidth="1"/>
    <col min="8" max="8" width="6.140625" style="1" customWidth="1"/>
    <col min="9" max="9" width="6.7109375" style="1" customWidth="1"/>
    <col min="10" max="10" width="6.28515625" style="1" customWidth="1"/>
    <col min="11" max="11" width="8.7109375" style="1" customWidth="1"/>
    <col min="12" max="16384" width="9.140625" style="1"/>
  </cols>
  <sheetData>
    <row r="1" spans="1:11" ht="15.75" thickBot="1" x14ac:dyDescent="0.3"/>
    <row r="2" spans="1:11" ht="1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9" t="s">
        <v>175</v>
      </c>
    </row>
    <row r="3" spans="1:11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309"/>
    </row>
    <row r="4" spans="1:11" ht="18.75" x14ac:dyDescent="0.3">
      <c r="A4" s="38" t="s">
        <v>159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1" ht="15.75" x14ac:dyDescent="0.25">
      <c r="A5" s="78" t="s">
        <v>24</v>
      </c>
      <c r="B5" s="79"/>
      <c r="C5" s="79"/>
      <c r="D5" s="79"/>
      <c r="E5" s="80">
        <f>E6+E9+E19+E26+E29+E34+E35+E36</f>
        <v>132.334</v>
      </c>
      <c r="F5" s="121">
        <f>F6+F9+F19+F26+F29+F34+F35</f>
        <v>830</v>
      </c>
      <c r="G5" s="81">
        <f>G6+G9+G19+G26+G29+G34+G35</f>
        <v>21.9</v>
      </c>
      <c r="H5" s="81">
        <f>H6+H9+H19+H26+H29+H34+H35</f>
        <v>25.600000000000005</v>
      </c>
      <c r="I5" s="81">
        <f>I6+I9+I19+I26+I29+I34+I35</f>
        <v>110.39999999999999</v>
      </c>
      <c r="J5" s="81">
        <f>J6+J9+J19+J26+J29+J34+J35</f>
        <v>758.99999999999989</v>
      </c>
      <c r="K5" s="80"/>
    </row>
    <row r="6" spans="1:11" ht="42.6" customHeight="1" x14ac:dyDescent="0.25">
      <c r="A6" s="124" t="s">
        <v>160</v>
      </c>
      <c r="B6" s="130"/>
      <c r="C6" s="127"/>
      <c r="D6" s="127"/>
      <c r="E6" s="125">
        <f>E7+E8</f>
        <v>11.856</v>
      </c>
      <c r="F6" s="126">
        <v>80</v>
      </c>
      <c r="G6" s="127">
        <v>0.8</v>
      </c>
      <c r="H6" s="131">
        <v>4.0999999999999996</v>
      </c>
      <c r="I6" s="127">
        <v>2.8</v>
      </c>
      <c r="J6" s="128">
        <v>51.1</v>
      </c>
      <c r="K6" s="127" t="s">
        <v>234</v>
      </c>
    </row>
    <row r="7" spans="1:11" s="71" customFormat="1" ht="29.45" customHeight="1" x14ac:dyDescent="0.25">
      <c r="A7" s="76" t="s">
        <v>25</v>
      </c>
      <c r="B7" s="4">
        <v>142</v>
      </c>
      <c r="C7" s="65">
        <v>78</v>
      </c>
      <c r="D7" s="65">
        <v>76</v>
      </c>
      <c r="E7" s="9">
        <f>B7*C7/1000</f>
        <v>11.076000000000001</v>
      </c>
      <c r="F7" s="69"/>
      <c r="G7" s="65"/>
      <c r="H7" s="75"/>
      <c r="I7" s="65"/>
      <c r="J7" s="107"/>
      <c r="K7" s="65"/>
    </row>
    <row r="8" spans="1:11" x14ac:dyDescent="0.25">
      <c r="A8" s="42" t="s">
        <v>38</v>
      </c>
      <c r="B8" s="4">
        <v>195</v>
      </c>
      <c r="C8" s="11">
        <v>4</v>
      </c>
      <c r="D8" s="11">
        <v>4</v>
      </c>
      <c r="E8" s="9">
        <f>B8*C8/1000</f>
        <v>0.78</v>
      </c>
      <c r="F8" s="11"/>
      <c r="G8" s="11"/>
      <c r="H8" s="11"/>
      <c r="I8" s="11"/>
      <c r="J8" s="100"/>
      <c r="K8" s="11"/>
    </row>
    <row r="9" spans="1:11" ht="44.45" customHeight="1" x14ac:dyDescent="0.25">
      <c r="A9" s="124" t="s">
        <v>305</v>
      </c>
      <c r="B9" s="130"/>
      <c r="C9" s="127"/>
      <c r="D9" s="127"/>
      <c r="E9" s="125">
        <f>E10+E11+E12+E13+E14+E15+E16+E17+E18</f>
        <v>24.070500000000003</v>
      </c>
      <c r="F9" s="126">
        <v>250</v>
      </c>
      <c r="G9" s="127">
        <v>2.5</v>
      </c>
      <c r="H9" s="127">
        <v>4.9000000000000004</v>
      </c>
      <c r="I9" s="127">
        <v>16.2</v>
      </c>
      <c r="J9" s="128">
        <v>118.9</v>
      </c>
      <c r="K9" s="7" t="s">
        <v>190</v>
      </c>
    </row>
    <row r="10" spans="1:11" s="71" customFormat="1" x14ac:dyDescent="0.25">
      <c r="A10" s="49" t="s">
        <v>12</v>
      </c>
      <c r="B10" s="4">
        <v>30</v>
      </c>
      <c r="C10" s="20">
        <v>85</v>
      </c>
      <c r="D10" s="20">
        <v>64</v>
      </c>
      <c r="E10" s="9">
        <f t="shared" ref="E10:E18" si="0">B10*C10/1000</f>
        <v>2.5499999999999998</v>
      </c>
      <c r="F10" s="21"/>
      <c r="G10" s="21"/>
      <c r="H10" s="21"/>
      <c r="I10" s="21"/>
      <c r="J10" s="103"/>
      <c r="K10" s="21"/>
    </row>
    <row r="11" spans="1:11" s="71" customFormat="1" x14ac:dyDescent="0.25">
      <c r="A11" s="36" t="s">
        <v>151</v>
      </c>
      <c r="B11" s="4">
        <v>784</v>
      </c>
      <c r="C11" s="20">
        <v>16</v>
      </c>
      <c r="D11" s="20">
        <v>16</v>
      </c>
      <c r="E11" s="9">
        <f>B11*C11/1000</f>
        <v>12.544</v>
      </c>
      <c r="F11" s="21"/>
      <c r="G11" s="21"/>
      <c r="H11" s="21"/>
      <c r="I11" s="21"/>
      <c r="J11" s="21"/>
      <c r="K11" s="21"/>
    </row>
    <row r="12" spans="1:11" s="71" customFormat="1" x14ac:dyDescent="0.25">
      <c r="A12" s="25" t="s">
        <v>10</v>
      </c>
      <c r="B12" s="35">
        <v>34</v>
      </c>
      <c r="C12" s="27">
        <v>65</v>
      </c>
      <c r="D12" s="27">
        <v>43</v>
      </c>
      <c r="E12" s="88">
        <f t="shared" si="0"/>
        <v>2.21</v>
      </c>
      <c r="F12" s="26"/>
      <c r="G12" s="26"/>
      <c r="H12" s="26"/>
      <c r="I12" s="26"/>
      <c r="J12" s="104"/>
      <c r="K12" s="5"/>
    </row>
    <row r="13" spans="1:11" x14ac:dyDescent="0.25">
      <c r="A13" s="42" t="s">
        <v>29</v>
      </c>
      <c r="B13" s="4">
        <v>41</v>
      </c>
      <c r="C13" s="11">
        <v>15.4</v>
      </c>
      <c r="D13" s="11">
        <v>13</v>
      </c>
      <c r="E13" s="9">
        <f t="shared" si="0"/>
        <v>0.63139999999999996</v>
      </c>
      <c r="F13" s="5"/>
      <c r="G13" s="5"/>
      <c r="H13" s="5"/>
      <c r="I13" s="5"/>
      <c r="J13" s="64"/>
      <c r="K13" s="5"/>
    </row>
    <row r="14" spans="1:11" x14ac:dyDescent="0.25">
      <c r="A14" s="42" t="s">
        <v>11</v>
      </c>
      <c r="B14" s="4">
        <v>34</v>
      </c>
      <c r="C14" s="11">
        <v>17.399999999999999</v>
      </c>
      <c r="D14" s="11">
        <v>13</v>
      </c>
      <c r="E14" s="9">
        <f t="shared" si="0"/>
        <v>0.5915999999999999</v>
      </c>
      <c r="F14" s="5"/>
      <c r="G14" s="5"/>
      <c r="H14" s="5"/>
      <c r="I14" s="5"/>
      <c r="J14" s="64"/>
      <c r="K14" s="5"/>
    </row>
    <row r="15" spans="1:11" x14ac:dyDescent="0.25">
      <c r="A15" s="42" t="s">
        <v>18</v>
      </c>
      <c r="B15" s="4">
        <v>195</v>
      </c>
      <c r="C15" s="11">
        <v>1.2</v>
      </c>
      <c r="D15" s="11">
        <v>1.2</v>
      </c>
      <c r="E15" s="9">
        <f t="shared" si="0"/>
        <v>0.23400000000000001</v>
      </c>
      <c r="F15" s="5"/>
      <c r="G15" s="5"/>
      <c r="H15" s="5"/>
      <c r="I15" s="5"/>
      <c r="J15" s="64"/>
      <c r="K15" s="5"/>
    </row>
    <row r="16" spans="1:11" x14ac:dyDescent="0.25">
      <c r="A16" s="42" t="s">
        <v>36</v>
      </c>
      <c r="B16" s="4">
        <v>1005</v>
      </c>
      <c r="C16" s="11">
        <v>3</v>
      </c>
      <c r="D16" s="11">
        <v>3</v>
      </c>
      <c r="E16" s="9">
        <f t="shared" si="0"/>
        <v>3.0150000000000001</v>
      </c>
      <c r="F16" s="5"/>
      <c r="G16" s="5"/>
      <c r="H16" s="5"/>
      <c r="I16" s="5"/>
      <c r="J16" s="64"/>
      <c r="K16" s="5"/>
    </row>
    <row r="17" spans="1:12" x14ac:dyDescent="0.25">
      <c r="A17" s="42" t="s">
        <v>14</v>
      </c>
      <c r="B17" s="4">
        <v>94</v>
      </c>
      <c r="C17" s="11">
        <v>1.25</v>
      </c>
      <c r="D17" s="11">
        <v>1.25</v>
      </c>
      <c r="E17" s="9">
        <f t="shared" si="0"/>
        <v>0.11749999999999999</v>
      </c>
      <c r="F17" s="5"/>
      <c r="G17" s="5"/>
      <c r="H17" s="5"/>
      <c r="I17" s="5"/>
      <c r="J17" s="64"/>
      <c r="K17" s="5"/>
    </row>
    <row r="18" spans="1:12" x14ac:dyDescent="0.25">
      <c r="A18" s="42" t="s">
        <v>13</v>
      </c>
      <c r="B18" s="4">
        <v>311</v>
      </c>
      <c r="C18" s="11">
        <v>7</v>
      </c>
      <c r="D18" s="11">
        <v>7</v>
      </c>
      <c r="E18" s="9">
        <f t="shared" si="0"/>
        <v>2.177</v>
      </c>
      <c r="F18" s="5"/>
      <c r="G18" s="5"/>
      <c r="H18" s="5"/>
      <c r="I18" s="5"/>
      <c r="J18" s="64"/>
      <c r="K18" s="5"/>
    </row>
    <row r="19" spans="1:12" ht="30.6" customHeight="1" x14ac:dyDescent="0.25">
      <c r="A19" s="124" t="s">
        <v>161</v>
      </c>
      <c r="B19" s="4"/>
      <c r="C19" s="17"/>
      <c r="D19" s="17"/>
      <c r="E19" s="8">
        <f>E20+E21+E22+E23+E24+E25</f>
        <v>52.509</v>
      </c>
      <c r="F19" s="37">
        <v>90</v>
      </c>
      <c r="G19" s="7">
        <v>12.3</v>
      </c>
      <c r="H19" s="7">
        <v>13.1</v>
      </c>
      <c r="I19" s="7">
        <v>11.4</v>
      </c>
      <c r="J19" s="47">
        <v>212.7</v>
      </c>
      <c r="K19" s="7" t="s">
        <v>235</v>
      </c>
    </row>
    <row r="20" spans="1:12" s="71" customFormat="1" x14ac:dyDescent="0.25">
      <c r="A20" s="72" t="s">
        <v>162</v>
      </c>
      <c r="B20" s="4">
        <v>590</v>
      </c>
      <c r="C20" s="65">
        <v>75</v>
      </c>
      <c r="D20" s="65">
        <v>75</v>
      </c>
      <c r="E20" s="9">
        <f t="shared" ref="E20:E25" si="1">B20*C20/1000</f>
        <v>44.25</v>
      </c>
      <c r="F20" s="65"/>
      <c r="G20" s="65"/>
      <c r="H20" s="65"/>
      <c r="I20" s="65"/>
      <c r="J20" s="70"/>
      <c r="K20" s="65"/>
    </row>
    <row r="21" spans="1:12" s="71" customFormat="1" x14ac:dyDescent="0.25">
      <c r="A21" s="72" t="s">
        <v>10</v>
      </c>
      <c r="B21" s="4">
        <v>34</v>
      </c>
      <c r="C21" s="65">
        <v>28</v>
      </c>
      <c r="D21" s="65">
        <v>18</v>
      </c>
      <c r="E21" s="9">
        <f t="shared" si="1"/>
        <v>0.95199999999999996</v>
      </c>
      <c r="F21" s="65"/>
      <c r="G21" s="65"/>
      <c r="H21" s="65"/>
      <c r="I21" s="65"/>
      <c r="J21" s="70"/>
      <c r="K21" s="65"/>
    </row>
    <row r="22" spans="1:12" s="71" customFormat="1" x14ac:dyDescent="0.25">
      <c r="A22" s="72" t="s">
        <v>29</v>
      </c>
      <c r="B22" s="4">
        <v>41</v>
      </c>
      <c r="C22" s="65">
        <v>13</v>
      </c>
      <c r="D22" s="65">
        <v>11</v>
      </c>
      <c r="E22" s="9">
        <f t="shared" si="1"/>
        <v>0.53300000000000003</v>
      </c>
      <c r="F22" s="65"/>
      <c r="G22" s="65"/>
      <c r="H22" s="65"/>
      <c r="I22" s="65"/>
      <c r="J22" s="70"/>
      <c r="K22" s="65"/>
    </row>
    <row r="23" spans="1:12" s="68" customFormat="1" x14ac:dyDescent="0.25">
      <c r="A23" s="72" t="s">
        <v>90</v>
      </c>
      <c r="B23" s="4">
        <v>286</v>
      </c>
      <c r="C23" s="73">
        <v>8</v>
      </c>
      <c r="D23" s="73">
        <v>8</v>
      </c>
      <c r="E23" s="9">
        <f t="shared" si="1"/>
        <v>2.2879999999999998</v>
      </c>
      <c r="F23" s="66"/>
      <c r="G23" s="66"/>
      <c r="H23" s="66"/>
      <c r="I23" s="66"/>
      <c r="J23" s="67"/>
      <c r="K23" s="66"/>
    </row>
    <row r="24" spans="1:12" s="68" customFormat="1" x14ac:dyDescent="0.25">
      <c r="A24" s="72" t="s">
        <v>59</v>
      </c>
      <c r="B24" s="4">
        <v>512</v>
      </c>
      <c r="C24" s="73">
        <v>8</v>
      </c>
      <c r="D24" s="73">
        <v>8</v>
      </c>
      <c r="E24" s="9">
        <f t="shared" si="1"/>
        <v>4.0960000000000001</v>
      </c>
      <c r="F24" s="66"/>
      <c r="G24" s="66"/>
      <c r="H24" s="66"/>
      <c r="I24" s="66"/>
      <c r="J24" s="67"/>
      <c r="K24" s="66"/>
    </row>
    <row r="25" spans="1:12" s="68" customFormat="1" x14ac:dyDescent="0.25">
      <c r="A25" s="72" t="s">
        <v>38</v>
      </c>
      <c r="B25" s="4">
        <v>195</v>
      </c>
      <c r="C25" s="73">
        <v>2</v>
      </c>
      <c r="D25" s="73">
        <v>2</v>
      </c>
      <c r="E25" s="9">
        <f t="shared" si="1"/>
        <v>0.39</v>
      </c>
      <c r="F25" s="66"/>
      <c r="G25" s="66"/>
      <c r="H25" s="66"/>
      <c r="I25" s="66"/>
      <c r="J25" s="67"/>
      <c r="K25" s="66"/>
    </row>
    <row r="26" spans="1:12" s="3" customFormat="1" ht="30" x14ac:dyDescent="0.25">
      <c r="A26" s="124" t="s">
        <v>163</v>
      </c>
      <c r="B26" s="4"/>
      <c r="C26" s="7"/>
      <c r="D26" s="7"/>
      <c r="E26" s="125">
        <f>E27+E28</f>
        <v>8.4465000000000003</v>
      </c>
      <c r="F26" s="127">
        <v>150</v>
      </c>
      <c r="G26" s="127">
        <v>3.2</v>
      </c>
      <c r="H26" s="127">
        <v>2.8</v>
      </c>
      <c r="I26" s="127">
        <v>34.299999999999997</v>
      </c>
      <c r="J26" s="128">
        <v>175.2</v>
      </c>
      <c r="K26" s="7" t="s">
        <v>192</v>
      </c>
    </row>
    <row r="27" spans="1:12" s="71" customFormat="1" x14ac:dyDescent="0.25">
      <c r="A27" s="72" t="s">
        <v>164</v>
      </c>
      <c r="B27" s="4">
        <v>93</v>
      </c>
      <c r="C27" s="65">
        <v>53</v>
      </c>
      <c r="D27" s="65">
        <v>53</v>
      </c>
      <c r="E27" s="9">
        <f t="shared" ref="E27:E28" si="2">B27*C27/1000</f>
        <v>4.9290000000000003</v>
      </c>
      <c r="F27" s="65"/>
      <c r="G27" s="65"/>
      <c r="H27" s="65"/>
      <c r="I27" s="65"/>
      <c r="J27" s="107"/>
      <c r="K27" s="65"/>
    </row>
    <row r="28" spans="1:12" s="71" customFormat="1" x14ac:dyDescent="0.25">
      <c r="A28" s="72" t="s">
        <v>36</v>
      </c>
      <c r="B28" s="4">
        <v>1005</v>
      </c>
      <c r="C28" s="65">
        <v>3.5</v>
      </c>
      <c r="D28" s="65">
        <v>3.5</v>
      </c>
      <c r="E28" s="9">
        <f t="shared" si="2"/>
        <v>3.5175000000000001</v>
      </c>
      <c r="F28" s="65"/>
      <c r="G28" s="65"/>
      <c r="H28" s="65"/>
      <c r="I28" s="65"/>
      <c r="J28" s="107"/>
      <c r="K28" s="65"/>
    </row>
    <row r="29" spans="1:12" ht="43.15" customHeight="1" x14ac:dyDescent="0.25">
      <c r="A29" s="124" t="s">
        <v>304</v>
      </c>
      <c r="B29" s="130"/>
      <c r="C29" s="132"/>
      <c r="D29" s="132"/>
      <c r="E29" s="125">
        <f>E30+E31</f>
        <v>6.532</v>
      </c>
      <c r="F29" s="127">
        <v>200</v>
      </c>
      <c r="G29" s="127">
        <v>0.4</v>
      </c>
      <c r="H29" s="127">
        <v>0</v>
      </c>
      <c r="I29" s="127">
        <v>20.100000000000001</v>
      </c>
      <c r="J29" s="128">
        <v>82</v>
      </c>
      <c r="K29" s="127" t="s">
        <v>278</v>
      </c>
      <c r="L29" s="29"/>
    </row>
    <row r="30" spans="1:12" ht="17.45" customHeight="1" x14ac:dyDescent="0.25">
      <c r="A30" s="49" t="s">
        <v>279</v>
      </c>
      <c r="B30" s="4">
        <v>233</v>
      </c>
      <c r="C30" s="19">
        <v>24</v>
      </c>
      <c r="D30" s="19">
        <v>24</v>
      </c>
      <c r="E30" s="23">
        <f>B30*C30/1000</f>
        <v>5.5919999999999996</v>
      </c>
      <c r="F30" s="21"/>
      <c r="G30" s="21"/>
      <c r="H30" s="21"/>
      <c r="I30" s="21"/>
      <c r="J30" s="103"/>
      <c r="K30" s="21"/>
      <c r="L30" s="29"/>
    </row>
    <row r="31" spans="1:12" ht="15" hidden="1" customHeight="1" x14ac:dyDescent="0.25">
      <c r="A31" s="49" t="s">
        <v>14</v>
      </c>
      <c r="B31" s="4">
        <v>94</v>
      </c>
      <c r="C31" s="19">
        <v>10</v>
      </c>
      <c r="D31" s="19">
        <v>10</v>
      </c>
      <c r="E31" s="23">
        <f>B31*C31/1000</f>
        <v>0.94</v>
      </c>
      <c r="F31" s="21"/>
      <c r="G31" s="21"/>
      <c r="H31" s="21"/>
      <c r="I31" s="21"/>
      <c r="J31" s="103"/>
      <c r="K31" s="21"/>
      <c r="L31" s="29"/>
    </row>
    <row r="32" spans="1:12" ht="15" hidden="1" customHeight="1" x14ac:dyDescent="0.25">
      <c r="A32" s="46" t="s">
        <v>138</v>
      </c>
      <c r="B32" s="4"/>
      <c r="C32" s="17"/>
      <c r="D32" s="17"/>
      <c r="E32" s="8">
        <f t="shared" ref="E32:E35" si="3">B32*C32/1000</f>
        <v>0</v>
      </c>
      <c r="F32" s="7">
        <v>100</v>
      </c>
      <c r="G32" s="7">
        <v>0.4</v>
      </c>
      <c r="H32" s="7">
        <v>0</v>
      </c>
      <c r="I32" s="7">
        <v>14.4</v>
      </c>
      <c r="J32" s="99">
        <v>59.2</v>
      </c>
      <c r="K32" s="7"/>
    </row>
    <row r="33" spans="1:11" s="220" customFormat="1" ht="15" customHeight="1" x14ac:dyDescent="0.25">
      <c r="A33" s="44" t="s">
        <v>14</v>
      </c>
      <c r="B33" s="4">
        <v>94</v>
      </c>
      <c r="C33" s="19">
        <v>10</v>
      </c>
      <c r="D33" s="19">
        <v>10</v>
      </c>
      <c r="E33" s="23">
        <f>B33*C33/1000</f>
        <v>0.94</v>
      </c>
      <c r="F33" s="21"/>
      <c r="G33" s="21"/>
      <c r="H33" s="21"/>
      <c r="I33" s="21"/>
      <c r="J33" s="103"/>
      <c r="K33" s="21"/>
    </row>
    <row r="34" spans="1:11" x14ac:dyDescent="0.25">
      <c r="A34" s="46" t="s">
        <v>23</v>
      </c>
      <c r="B34" s="4">
        <v>72</v>
      </c>
      <c r="C34" s="17">
        <v>20</v>
      </c>
      <c r="D34" s="17">
        <v>20</v>
      </c>
      <c r="E34" s="8">
        <f t="shared" si="3"/>
        <v>1.44</v>
      </c>
      <c r="F34" s="7">
        <f>D34</f>
        <v>20</v>
      </c>
      <c r="G34" s="7">
        <v>0.7</v>
      </c>
      <c r="H34" s="7">
        <v>0.1</v>
      </c>
      <c r="I34" s="7">
        <v>9.4</v>
      </c>
      <c r="J34" s="99">
        <v>41.3</v>
      </c>
      <c r="K34" s="7"/>
    </row>
    <row r="35" spans="1:11" x14ac:dyDescent="0.25">
      <c r="A35" s="46" t="s">
        <v>27</v>
      </c>
      <c r="B35" s="4">
        <v>72</v>
      </c>
      <c r="C35" s="17">
        <v>40</v>
      </c>
      <c r="D35" s="17">
        <v>40</v>
      </c>
      <c r="E35" s="8">
        <f t="shared" si="3"/>
        <v>2.88</v>
      </c>
      <c r="F35" s="7">
        <f>D35</f>
        <v>40</v>
      </c>
      <c r="G35" s="7">
        <v>2</v>
      </c>
      <c r="H35" s="7">
        <v>0.6</v>
      </c>
      <c r="I35" s="7">
        <v>16.2</v>
      </c>
      <c r="J35" s="99">
        <v>77.8</v>
      </c>
      <c r="K35" s="7"/>
    </row>
    <row r="36" spans="1:11" ht="45.6" customHeight="1" thickBot="1" x14ac:dyDescent="0.3">
      <c r="A36" s="180" t="s">
        <v>138</v>
      </c>
      <c r="B36" s="192">
        <v>123</v>
      </c>
      <c r="C36" s="193"/>
      <c r="D36" s="193"/>
      <c r="E36" s="188">
        <f>B36*F36/1000</f>
        <v>24.6</v>
      </c>
      <c r="F36" s="190">
        <v>200</v>
      </c>
      <c r="G36" s="190">
        <v>0.8</v>
      </c>
      <c r="H36" s="190">
        <v>0</v>
      </c>
      <c r="I36" s="190">
        <v>28.8</v>
      </c>
      <c r="J36" s="194">
        <v>118.4</v>
      </c>
      <c r="K36" s="191" t="s">
        <v>280</v>
      </c>
    </row>
    <row r="37" spans="1:11" ht="22.9" customHeight="1" thickBot="1" x14ac:dyDescent="0.3"/>
    <row r="38" spans="1:11" x14ac:dyDescent="0.25">
      <c r="A38" s="286" t="s">
        <v>0</v>
      </c>
      <c r="B38" s="288" t="s">
        <v>1</v>
      </c>
      <c r="C38" s="290"/>
      <c r="D38" s="290"/>
      <c r="E38" s="290"/>
      <c r="F38" s="290"/>
      <c r="G38" s="291" t="s">
        <v>6</v>
      </c>
      <c r="H38" s="291"/>
      <c r="I38" s="291"/>
      <c r="J38" s="292"/>
      <c r="K38" s="309" t="s">
        <v>175</v>
      </c>
    </row>
    <row r="39" spans="1:11" ht="25.5" thickBot="1" x14ac:dyDescent="0.3">
      <c r="A39" s="287"/>
      <c r="B39" s="289"/>
      <c r="C39" s="31" t="s">
        <v>2</v>
      </c>
      <c r="D39" s="31" t="s">
        <v>3</v>
      </c>
      <c r="E39" s="31" t="s">
        <v>4</v>
      </c>
      <c r="F39" s="31" t="s">
        <v>5</v>
      </c>
      <c r="G39" s="32" t="s">
        <v>7</v>
      </c>
      <c r="H39" s="31" t="s">
        <v>8</v>
      </c>
      <c r="I39" s="31" t="s">
        <v>22</v>
      </c>
      <c r="J39" s="33" t="s">
        <v>9</v>
      </c>
      <c r="K39" s="309"/>
    </row>
    <row r="40" spans="1:11" ht="18.75" x14ac:dyDescent="0.3">
      <c r="A40" s="38" t="s">
        <v>159</v>
      </c>
      <c r="B40" s="14"/>
      <c r="C40" s="15"/>
      <c r="D40" s="15"/>
      <c r="E40" s="15"/>
      <c r="F40" s="34"/>
      <c r="G40" s="15"/>
      <c r="H40" s="15"/>
      <c r="I40" s="15"/>
      <c r="J40" s="30"/>
      <c r="K40" s="105"/>
    </row>
    <row r="41" spans="1:11" ht="15.75" x14ac:dyDescent="0.25">
      <c r="A41" s="78" t="s">
        <v>24</v>
      </c>
      <c r="B41" s="79"/>
      <c r="C41" s="79"/>
      <c r="D41" s="79"/>
      <c r="E41" s="80">
        <f t="shared" ref="E41:J41" si="4">E42+E45+E55+E62+E65+E70+E71</f>
        <v>119.9365</v>
      </c>
      <c r="F41" s="121">
        <f t="shared" si="4"/>
        <v>930</v>
      </c>
      <c r="G41" s="81">
        <f t="shared" si="4"/>
        <v>26.7</v>
      </c>
      <c r="H41" s="81">
        <f t="shared" si="4"/>
        <v>29.099999999999998</v>
      </c>
      <c r="I41" s="81">
        <f t="shared" si="4"/>
        <v>135.4</v>
      </c>
      <c r="J41" s="81">
        <f t="shared" si="4"/>
        <v>910.5</v>
      </c>
      <c r="K41" s="80"/>
    </row>
    <row r="42" spans="1:11" ht="45" x14ac:dyDescent="0.25">
      <c r="A42" s="124" t="s">
        <v>160</v>
      </c>
      <c r="B42" s="130"/>
      <c r="C42" s="127"/>
      <c r="D42" s="127"/>
      <c r="E42" s="125">
        <f>E43+E44</f>
        <v>14.748999999999999</v>
      </c>
      <c r="F42" s="126">
        <v>100</v>
      </c>
      <c r="G42" s="127">
        <v>1</v>
      </c>
      <c r="H42" s="131">
        <v>5.0999999999999996</v>
      </c>
      <c r="I42" s="127">
        <v>3.5</v>
      </c>
      <c r="J42" s="134">
        <v>63.9</v>
      </c>
      <c r="K42" s="127" t="s">
        <v>234</v>
      </c>
    </row>
    <row r="43" spans="1:11" s="71" customFormat="1" ht="30" x14ac:dyDescent="0.25">
      <c r="A43" s="76" t="s">
        <v>246</v>
      </c>
      <c r="B43" s="4">
        <v>142</v>
      </c>
      <c r="C43" s="65">
        <v>97</v>
      </c>
      <c r="D43" s="65">
        <v>95</v>
      </c>
      <c r="E43" s="9">
        <f>B43*C43/1000</f>
        <v>13.773999999999999</v>
      </c>
      <c r="F43" s="69"/>
      <c r="G43" s="65"/>
      <c r="H43" s="75"/>
      <c r="I43" s="65"/>
      <c r="J43" s="70"/>
      <c r="K43" s="65"/>
    </row>
    <row r="44" spans="1:11" x14ac:dyDescent="0.25">
      <c r="A44" s="42" t="s">
        <v>38</v>
      </c>
      <c r="B44" s="4">
        <v>195</v>
      </c>
      <c r="C44" s="11">
        <v>5</v>
      </c>
      <c r="D44" s="11">
        <v>5</v>
      </c>
      <c r="E44" s="9">
        <f>B44*C44/1000</f>
        <v>0.97499999999999998</v>
      </c>
      <c r="F44" s="11"/>
      <c r="G44" s="11"/>
      <c r="H44" s="11"/>
      <c r="I44" s="11"/>
      <c r="J44" s="48"/>
      <c r="K44" s="11"/>
    </row>
    <row r="45" spans="1:11" ht="43.9" customHeight="1" x14ac:dyDescent="0.25">
      <c r="A45" s="124" t="s">
        <v>305</v>
      </c>
      <c r="B45" s="130"/>
      <c r="C45" s="127"/>
      <c r="D45" s="127"/>
      <c r="E45" s="125">
        <f>E46+E47+E48+E49+E50+E51+E52+E53+E54</f>
        <v>24.070500000000003</v>
      </c>
      <c r="F45" s="126">
        <v>250</v>
      </c>
      <c r="G45" s="127">
        <v>2.5</v>
      </c>
      <c r="H45" s="127">
        <v>4.9000000000000004</v>
      </c>
      <c r="I45" s="127">
        <v>16.2</v>
      </c>
      <c r="J45" s="128">
        <v>118.9</v>
      </c>
      <c r="K45" s="7" t="s">
        <v>190</v>
      </c>
    </row>
    <row r="46" spans="1:11" s="71" customFormat="1" x14ac:dyDescent="0.25">
      <c r="A46" s="49" t="s">
        <v>12</v>
      </c>
      <c r="B46" s="4">
        <v>30</v>
      </c>
      <c r="C46" s="20">
        <v>85</v>
      </c>
      <c r="D46" s="20">
        <v>64</v>
      </c>
      <c r="E46" s="9">
        <f t="shared" ref="E46:E54" si="5">B46*C46/1000</f>
        <v>2.5499999999999998</v>
      </c>
      <c r="F46" s="21"/>
      <c r="G46" s="21"/>
      <c r="H46" s="21"/>
      <c r="I46" s="21"/>
      <c r="J46" s="103"/>
      <c r="K46" s="21"/>
    </row>
    <row r="47" spans="1:11" s="71" customFormat="1" x14ac:dyDescent="0.25">
      <c r="A47" s="36" t="s">
        <v>151</v>
      </c>
      <c r="B47" s="4">
        <v>784</v>
      </c>
      <c r="C47" s="20">
        <v>16</v>
      </c>
      <c r="D47" s="20">
        <v>16</v>
      </c>
      <c r="E47" s="9">
        <f>B47*C47/1000</f>
        <v>12.544</v>
      </c>
      <c r="F47" s="21"/>
      <c r="G47" s="21"/>
      <c r="H47" s="21"/>
      <c r="I47" s="21"/>
      <c r="J47" s="21"/>
      <c r="K47" s="21"/>
    </row>
    <row r="48" spans="1:11" s="71" customFormat="1" x14ac:dyDescent="0.25">
      <c r="A48" s="25" t="s">
        <v>10</v>
      </c>
      <c r="B48" s="35">
        <v>34</v>
      </c>
      <c r="C48" s="27">
        <v>65</v>
      </c>
      <c r="D48" s="27">
        <v>43</v>
      </c>
      <c r="E48" s="88">
        <f t="shared" si="5"/>
        <v>2.21</v>
      </c>
      <c r="F48" s="26"/>
      <c r="G48" s="26"/>
      <c r="H48" s="26"/>
      <c r="I48" s="26"/>
      <c r="J48" s="104"/>
      <c r="K48" s="5"/>
    </row>
    <row r="49" spans="1:11" x14ac:dyDescent="0.25">
      <c r="A49" s="42" t="s">
        <v>29</v>
      </c>
      <c r="B49" s="4">
        <v>41</v>
      </c>
      <c r="C49" s="11">
        <v>15.4</v>
      </c>
      <c r="D49" s="11">
        <v>13</v>
      </c>
      <c r="E49" s="9">
        <f t="shared" si="5"/>
        <v>0.63139999999999996</v>
      </c>
      <c r="F49" s="5"/>
      <c r="G49" s="5"/>
      <c r="H49" s="5"/>
      <c r="I49" s="5"/>
      <c r="J49" s="64"/>
      <c r="K49" s="5"/>
    </row>
    <row r="50" spans="1:11" x14ac:dyDescent="0.25">
      <c r="A50" s="42" t="s">
        <v>11</v>
      </c>
      <c r="B50" s="4">
        <v>34</v>
      </c>
      <c r="C50" s="11">
        <v>17.399999999999999</v>
      </c>
      <c r="D50" s="11">
        <v>13</v>
      </c>
      <c r="E50" s="9">
        <f t="shared" si="5"/>
        <v>0.5915999999999999</v>
      </c>
      <c r="F50" s="5"/>
      <c r="G50" s="5"/>
      <c r="H50" s="5"/>
      <c r="I50" s="5"/>
      <c r="J50" s="64"/>
      <c r="K50" s="5"/>
    </row>
    <row r="51" spans="1:11" x14ac:dyDescent="0.25">
      <c r="A51" s="42" t="s">
        <v>18</v>
      </c>
      <c r="B51" s="4">
        <v>195</v>
      </c>
      <c r="C51" s="11">
        <v>1.2</v>
      </c>
      <c r="D51" s="11">
        <v>1.2</v>
      </c>
      <c r="E51" s="9">
        <f t="shared" si="5"/>
        <v>0.23400000000000001</v>
      </c>
      <c r="F51" s="5"/>
      <c r="G51" s="5"/>
      <c r="H51" s="5"/>
      <c r="I51" s="5"/>
      <c r="J51" s="64"/>
      <c r="K51" s="5"/>
    </row>
    <row r="52" spans="1:11" x14ac:dyDescent="0.25">
      <c r="A52" s="42" t="s">
        <v>36</v>
      </c>
      <c r="B52" s="4">
        <v>1005</v>
      </c>
      <c r="C52" s="11">
        <v>3</v>
      </c>
      <c r="D52" s="11">
        <v>3</v>
      </c>
      <c r="E52" s="9">
        <f t="shared" si="5"/>
        <v>3.0150000000000001</v>
      </c>
      <c r="F52" s="5"/>
      <c r="G52" s="5"/>
      <c r="H52" s="5"/>
      <c r="I52" s="5"/>
      <c r="J52" s="64"/>
      <c r="K52" s="5"/>
    </row>
    <row r="53" spans="1:11" x14ac:dyDescent="0.25">
      <c r="A53" s="42" t="s">
        <v>14</v>
      </c>
      <c r="B53" s="4">
        <v>94</v>
      </c>
      <c r="C53" s="11">
        <v>1.25</v>
      </c>
      <c r="D53" s="11">
        <v>1.25</v>
      </c>
      <c r="E53" s="9">
        <f t="shared" si="5"/>
        <v>0.11749999999999999</v>
      </c>
      <c r="F53" s="5"/>
      <c r="G53" s="5"/>
      <c r="H53" s="5"/>
      <c r="I53" s="5"/>
      <c r="J53" s="64"/>
      <c r="K53" s="5"/>
    </row>
    <row r="54" spans="1:11" x14ac:dyDescent="0.25">
      <c r="A54" s="42" t="s">
        <v>13</v>
      </c>
      <c r="B54" s="4">
        <v>311</v>
      </c>
      <c r="C54" s="11">
        <v>7</v>
      </c>
      <c r="D54" s="11">
        <v>7</v>
      </c>
      <c r="E54" s="9">
        <f t="shared" si="5"/>
        <v>2.177</v>
      </c>
      <c r="F54" s="5"/>
      <c r="G54" s="5"/>
      <c r="H54" s="5"/>
      <c r="I54" s="5"/>
      <c r="J54" s="64"/>
      <c r="K54" s="5"/>
    </row>
    <row r="55" spans="1:11" ht="28.15" customHeight="1" x14ac:dyDescent="0.25">
      <c r="A55" s="124" t="s">
        <v>161</v>
      </c>
      <c r="B55" s="4"/>
      <c r="C55" s="17"/>
      <c r="D55" s="17"/>
      <c r="E55" s="125">
        <f>E56+E57+E58+E59+E60+E61</f>
        <v>57.412999999999997</v>
      </c>
      <c r="F55" s="126">
        <v>100</v>
      </c>
      <c r="G55" s="127">
        <v>14.1</v>
      </c>
      <c r="H55" s="127">
        <v>14.5</v>
      </c>
      <c r="I55" s="127">
        <v>12.7</v>
      </c>
      <c r="J55" s="134">
        <v>237.7</v>
      </c>
      <c r="K55" s="7" t="s">
        <v>235</v>
      </c>
    </row>
    <row r="56" spans="1:11" s="71" customFormat="1" x14ac:dyDescent="0.25">
      <c r="A56" s="72" t="s">
        <v>162</v>
      </c>
      <c r="B56" s="4">
        <v>590</v>
      </c>
      <c r="C56" s="65">
        <v>83</v>
      </c>
      <c r="D56" s="65">
        <v>83</v>
      </c>
      <c r="E56" s="9">
        <f t="shared" ref="E56:E61" si="6">B56*C56/1000</f>
        <v>48.97</v>
      </c>
      <c r="F56" s="65"/>
      <c r="G56" s="65"/>
      <c r="H56" s="65"/>
      <c r="I56" s="65"/>
      <c r="J56" s="70"/>
      <c r="K56" s="65"/>
    </row>
    <row r="57" spans="1:11" s="71" customFormat="1" x14ac:dyDescent="0.25">
      <c r="A57" s="72" t="s">
        <v>10</v>
      </c>
      <c r="B57" s="4">
        <v>34</v>
      </c>
      <c r="C57" s="65">
        <v>31</v>
      </c>
      <c r="D57" s="65">
        <v>20</v>
      </c>
      <c r="E57" s="9">
        <f t="shared" si="6"/>
        <v>1.054</v>
      </c>
      <c r="F57" s="65"/>
      <c r="G57" s="65"/>
      <c r="H57" s="65"/>
      <c r="I57" s="65"/>
      <c r="J57" s="70"/>
      <c r="K57" s="65"/>
    </row>
    <row r="58" spans="1:11" s="71" customFormat="1" x14ac:dyDescent="0.25">
      <c r="A58" s="72" t="s">
        <v>29</v>
      </c>
      <c r="B58" s="4">
        <v>41</v>
      </c>
      <c r="C58" s="65">
        <v>15</v>
      </c>
      <c r="D58" s="65">
        <v>13</v>
      </c>
      <c r="E58" s="9">
        <f t="shared" si="6"/>
        <v>0.61499999999999999</v>
      </c>
      <c r="F58" s="65"/>
      <c r="G58" s="65"/>
      <c r="H58" s="65"/>
      <c r="I58" s="65"/>
      <c r="J58" s="70"/>
      <c r="K58" s="65"/>
    </row>
    <row r="59" spans="1:11" s="68" customFormat="1" x14ac:dyDescent="0.25">
      <c r="A59" s="72" t="s">
        <v>90</v>
      </c>
      <c r="B59" s="4">
        <v>286</v>
      </c>
      <c r="C59" s="73">
        <v>8</v>
      </c>
      <c r="D59" s="73">
        <v>8</v>
      </c>
      <c r="E59" s="9">
        <f t="shared" si="6"/>
        <v>2.2879999999999998</v>
      </c>
      <c r="F59" s="66"/>
      <c r="G59" s="66"/>
      <c r="H59" s="66"/>
      <c r="I59" s="66"/>
      <c r="J59" s="67"/>
      <c r="K59" s="66"/>
    </row>
    <row r="60" spans="1:11" s="68" customFormat="1" x14ac:dyDescent="0.25">
      <c r="A60" s="72" t="s">
        <v>59</v>
      </c>
      <c r="B60" s="4">
        <v>512</v>
      </c>
      <c r="C60" s="73">
        <v>8</v>
      </c>
      <c r="D60" s="73">
        <v>8</v>
      </c>
      <c r="E60" s="9">
        <f t="shared" si="6"/>
        <v>4.0960000000000001</v>
      </c>
      <c r="F60" s="66"/>
      <c r="G60" s="66"/>
      <c r="H60" s="66"/>
      <c r="I60" s="66"/>
      <c r="J60" s="67"/>
      <c r="K60" s="66"/>
    </row>
    <row r="61" spans="1:11" s="68" customFormat="1" x14ac:dyDescent="0.25">
      <c r="A61" s="72" t="s">
        <v>38</v>
      </c>
      <c r="B61" s="4">
        <v>195</v>
      </c>
      <c r="C61" s="73">
        <v>2</v>
      </c>
      <c r="D61" s="73">
        <v>2</v>
      </c>
      <c r="E61" s="9">
        <f t="shared" si="6"/>
        <v>0.39</v>
      </c>
      <c r="F61" s="66"/>
      <c r="G61" s="66"/>
      <c r="H61" s="66"/>
      <c r="I61" s="66"/>
      <c r="J61" s="67"/>
      <c r="K61" s="66"/>
    </row>
    <row r="62" spans="1:11" s="3" customFormat="1" ht="30" x14ac:dyDescent="0.25">
      <c r="A62" s="124" t="s">
        <v>163</v>
      </c>
      <c r="B62" s="4"/>
      <c r="C62" s="127"/>
      <c r="D62" s="127"/>
      <c r="E62" s="125">
        <f>E63+E64</f>
        <v>9.9719999999999995</v>
      </c>
      <c r="F62" s="127">
        <v>180</v>
      </c>
      <c r="G62" s="127">
        <v>3.8</v>
      </c>
      <c r="H62" s="127">
        <v>3.4</v>
      </c>
      <c r="I62" s="127">
        <v>41.1</v>
      </c>
      <c r="J62" s="134">
        <v>210.2</v>
      </c>
      <c r="K62" s="7" t="s">
        <v>192</v>
      </c>
    </row>
    <row r="63" spans="1:11" s="71" customFormat="1" x14ac:dyDescent="0.25">
      <c r="A63" s="72" t="s">
        <v>164</v>
      </c>
      <c r="B63" s="4">
        <v>93</v>
      </c>
      <c r="C63" s="65">
        <v>64</v>
      </c>
      <c r="D63" s="65">
        <v>64</v>
      </c>
      <c r="E63" s="9">
        <f t="shared" ref="E63:E64" si="7">B63*C63/1000</f>
        <v>5.952</v>
      </c>
      <c r="F63" s="65"/>
      <c r="G63" s="65"/>
      <c r="H63" s="65"/>
      <c r="I63" s="65"/>
      <c r="J63" s="70"/>
      <c r="K63" s="65"/>
    </row>
    <row r="64" spans="1:11" s="71" customFormat="1" x14ac:dyDescent="0.25">
      <c r="A64" s="72" t="s">
        <v>36</v>
      </c>
      <c r="B64" s="4">
        <v>1005</v>
      </c>
      <c r="C64" s="65">
        <v>4</v>
      </c>
      <c r="D64" s="65">
        <v>4</v>
      </c>
      <c r="E64" s="9">
        <f t="shared" si="7"/>
        <v>4.0199999999999996</v>
      </c>
      <c r="F64" s="65"/>
      <c r="G64" s="65"/>
      <c r="H64" s="65"/>
      <c r="I64" s="65"/>
      <c r="J64" s="70"/>
      <c r="K64" s="65"/>
    </row>
    <row r="65" spans="1:12" ht="30" x14ac:dyDescent="0.25">
      <c r="A65" s="124" t="s">
        <v>304</v>
      </c>
      <c r="B65" s="130"/>
      <c r="C65" s="132"/>
      <c r="D65" s="132"/>
      <c r="E65" s="125">
        <f>E66+E67</f>
        <v>6.532</v>
      </c>
      <c r="F65" s="127">
        <v>200</v>
      </c>
      <c r="G65" s="127">
        <v>0.4</v>
      </c>
      <c r="H65" s="127">
        <v>0</v>
      </c>
      <c r="I65" s="127">
        <v>20.100000000000001</v>
      </c>
      <c r="J65" s="128">
        <v>82</v>
      </c>
      <c r="K65" s="127" t="s">
        <v>278</v>
      </c>
      <c r="L65" s="29"/>
    </row>
    <row r="66" spans="1:12" x14ac:dyDescent="0.25">
      <c r="A66" s="49" t="s">
        <v>279</v>
      </c>
      <c r="B66" s="4">
        <v>233</v>
      </c>
      <c r="C66" s="19">
        <v>24</v>
      </c>
      <c r="D66" s="19">
        <v>24</v>
      </c>
      <c r="E66" s="23">
        <f>B66*C66/1000</f>
        <v>5.5919999999999996</v>
      </c>
      <c r="F66" s="21"/>
      <c r="G66" s="21"/>
      <c r="H66" s="21"/>
      <c r="I66" s="21"/>
      <c r="J66" s="103"/>
      <c r="K66" s="21"/>
      <c r="L66" s="29"/>
    </row>
    <row r="67" spans="1:12" hidden="1" x14ac:dyDescent="0.25">
      <c r="A67" s="49" t="s">
        <v>14</v>
      </c>
      <c r="B67" s="4">
        <v>94</v>
      </c>
      <c r="C67" s="19">
        <v>10</v>
      </c>
      <c r="D67" s="19">
        <v>10</v>
      </c>
      <c r="E67" s="23">
        <f>B67*C67/1000</f>
        <v>0.94</v>
      </c>
      <c r="F67" s="21"/>
      <c r="G67" s="21"/>
      <c r="H67" s="21"/>
      <c r="I67" s="21"/>
      <c r="J67" s="103"/>
      <c r="K67" s="21"/>
      <c r="L67" s="29"/>
    </row>
    <row r="68" spans="1:12" ht="30" hidden="1" x14ac:dyDescent="0.25">
      <c r="A68" s="46" t="s">
        <v>138</v>
      </c>
      <c r="B68" s="4"/>
      <c r="C68" s="17"/>
      <c r="D68" s="17"/>
      <c r="E68" s="8">
        <f t="shared" ref="E68" si="8">B68*C68/1000</f>
        <v>0</v>
      </c>
      <c r="F68" s="7">
        <v>100</v>
      </c>
      <c r="G68" s="7">
        <v>0.4</v>
      </c>
      <c r="H68" s="7">
        <v>0</v>
      </c>
      <c r="I68" s="7">
        <v>14.4</v>
      </c>
      <c r="J68" s="99">
        <v>59.2</v>
      </c>
      <c r="K68" s="7"/>
    </row>
    <row r="69" spans="1:12" s="220" customFormat="1" x14ac:dyDescent="0.25">
      <c r="A69" s="44" t="s">
        <v>14</v>
      </c>
      <c r="B69" s="4">
        <v>94</v>
      </c>
      <c r="C69" s="19">
        <v>10</v>
      </c>
      <c r="D69" s="19">
        <v>10</v>
      </c>
      <c r="E69" s="23">
        <f>B69*C69/1000</f>
        <v>0.94</v>
      </c>
      <c r="F69" s="21"/>
      <c r="G69" s="21"/>
      <c r="H69" s="21"/>
      <c r="I69" s="21"/>
      <c r="J69" s="103"/>
      <c r="K69" s="21"/>
    </row>
    <row r="70" spans="1:12" x14ac:dyDescent="0.25">
      <c r="A70" s="46" t="s">
        <v>23</v>
      </c>
      <c r="B70" s="4">
        <v>72</v>
      </c>
      <c r="C70" s="17">
        <v>40</v>
      </c>
      <c r="D70" s="17">
        <v>40</v>
      </c>
      <c r="E70" s="8">
        <f t="shared" ref="E70:E71" si="9">B70*C70/1000</f>
        <v>2.88</v>
      </c>
      <c r="F70" s="7">
        <v>40</v>
      </c>
      <c r="G70" s="7">
        <v>1.9</v>
      </c>
      <c r="H70" s="7">
        <v>0.4</v>
      </c>
      <c r="I70" s="7">
        <v>17.5</v>
      </c>
      <c r="J70" s="47">
        <v>81</v>
      </c>
      <c r="K70" s="7"/>
    </row>
    <row r="71" spans="1:12" x14ac:dyDescent="0.25">
      <c r="A71" s="46" t="s">
        <v>27</v>
      </c>
      <c r="B71" s="4">
        <v>72</v>
      </c>
      <c r="C71" s="17">
        <v>60</v>
      </c>
      <c r="D71" s="17">
        <v>60</v>
      </c>
      <c r="E71" s="8">
        <f t="shared" si="9"/>
        <v>4.32</v>
      </c>
      <c r="F71" s="7">
        <f>D71</f>
        <v>60</v>
      </c>
      <c r="G71" s="7">
        <v>3</v>
      </c>
      <c r="H71" s="7">
        <v>0.8</v>
      </c>
      <c r="I71" s="7">
        <v>24.3</v>
      </c>
      <c r="J71" s="47">
        <v>116.8</v>
      </c>
      <c r="K71" s="7"/>
    </row>
    <row r="72" spans="1:12" ht="43.9" customHeight="1" thickBot="1" x14ac:dyDescent="0.3">
      <c r="A72" s="180" t="s">
        <v>138</v>
      </c>
      <c r="B72" s="192">
        <v>123</v>
      </c>
      <c r="C72" s="193"/>
      <c r="D72" s="193"/>
      <c r="E72" s="188">
        <f>B72*F72/1000</f>
        <v>24.6</v>
      </c>
      <c r="F72" s="190">
        <v>200</v>
      </c>
      <c r="G72" s="190">
        <v>0.8</v>
      </c>
      <c r="H72" s="190">
        <v>0</v>
      </c>
      <c r="I72" s="190">
        <v>28.8</v>
      </c>
      <c r="J72" s="194">
        <v>118.4</v>
      </c>
      <c r="K72" s="191" t="s">
        <v>280</v>
      </c>
    </row>
  </sheetData>
  <mergeCells count="10">
    <mergeCell ref="K2:K3"/>
    <mergeCell ref="K38:K39"/>
    <mergeCell ref="A38:A39"/>
    <mergeCell ref="B38:B39"/>
    <mergeCell ref="C38:F38"/>
    <mergeCell ref="G38:J38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76" workbookViewId="0">
      <selection activeCell="E41" sqref="E41"/>
    </sheetView>
  </sheetViews>
  <sheetFormatPr defaultColWidth="9.140625" defaultRowHeight="15" x14ac:dyDescent="0.25"/>
  <cols>
    <col min="1" max="1" width="21" style="1" customWidth="1"/>
    <col min="2" max="2" width="5.7109375" style="1" customWidth="1"/>
    <col min="3" max="3" width="5.5703125" style="1" customWidth="1"/>
    <col min="4" max="4" width="5.140625" style="1" customWidth="1"/>
    <col min="5" max="5" width="7.5703125" style="1" customWidth="1"/>
    <col min="6" max="6" width="5.7109375" style="1" customWidth="1"/>
    <col min="7" max="7" width="6.7109375" style="1" customWidth="1"/>
    <col min="8" max="8" width="6.42578125" style="1" customWidth="1"/>
    <col min="9" max="9" width="6.140625" style="1" customWidth="1"/>
    <col min="10" max="10" width="6.28515625" style="1" customWidth="1"/>
    <col min="11" max="11" width="8.28515625" style="1" customWidth="1"/>
    <col min="12" max="16384" width="9.140625" style="1"/>
  </cols>
  <sheetData>
    <row r="1" spans="1:11" ht="15.75" thickBot="1" x14ac:dyDescent="0.3"/>
    <row r="2" spans="1:11" x14ac:dyDescent="0.25">
      <c r="A2" s="296" t="s">
        <v>0</v>
      </c>
      <c r="B2" s="276" t="s">
        <v>1</v>
      </c>
      <c r="C2" s="278"/>
      <c r="D2" s="278"/>
      <c r="E2" s="278"/>
      <c r="F2" s="278"/>
      <c r="G2" s="279" t="s">
        <v>6</v>
      </c>
      <c r="H2" s="279"/>
      <c r="I2" s="279"/>
      <c r="J2" s="279"/>
      <c r="K2" s="329" t="s">
        <v>175</v>
      </c>
    </row>
    <row r="3" spans="1:11" ht="29.45" customHeight="1" thickBot="1" x14ac:dyDescent="0.3">
      <c r="A3" s="297"/>
      <c r="B3" s="277"/>
      <c r="C3" s="172" t="s">
        <v>2</v>
      </c>
      <c r="D3" s="172" t="s">
        <v>3</v>
      </c>
      <c r="E3" s="172" t="s">
        <v>4</v>
      </c>
      <c r="F3" s="173" t="s">
        <v>5</v>
      </c>
      <c r="G3" s="174" t="s">
        <v>7</v>
      </c>
      <c r="H3" s="172" t="s">
        <v>8</v>
      </c>
      <c r="I3" s="172" t="s">
        <v>22</v>
      </c>
      <c r="J3" s="175" t="s">
        <v>9</v>
      </c>
      <c r="K3" s="330"/>
    </row>
    <row r="4" spans="1:11" ht="18.75" x14ac:dyDescent="0.3">
      <c r="A4" s="38" t="s">
        <v>165</v>
      </c>
      <c r="B4" s="14"/>
      <c r="C4" s="15"/>
      <c r="D4" s="15"/>
      <c r="E4" s="15"/>
      <c r="F4" s="221"/>
      <c r="G4" s="15"/>
      <c r="H4" s="15"/>
      <c r="I4" s="15"/>
      <c r="J4" s="15"/>
      <c r="K4" s="139"/>
    </row>
    <row r="5" spans="1:11" ht="15.75" x14ac:dyDescent="0.25">
      <c r="A5" s="78" t="s">
        <v>24</v>
      </c>
      <c r="B5" s="79"/>
      <c r="C5" s="79"/>
      <c r="D5" s="79"/>
      <c r="E5" s="80">
        <f>E6+E13+E21+E34+E40+E41+E42</f>
        <v>154.5652</v>
      </c>
      <c r="F5" s="121">
        <f t="shared" ref="F5:J5" si="0">F6+F13+F21+F34+F40+F41+F42</f>
        <v>915</v>
      </c>
      <c r="G5" s="81">
        <f t="shared" si="0"/>
        <v>27.4</v>
      </c>
      <c r="H5" s="81">
        <f t="shared" si="0"/>
        <v>33.300000000000004</v>
      </c>
      <c r="I5" s="81">
        <f t="shared" si="0"/>
        <v>98.90000000000002</v>
      </c>
      <c r="J5" s="81">
        <f t="shared" si="0"/>
        <v>804.5</v>
      </c>
      <c r="K5" s="82"/>
    </row>
    <row r="6" spans="1:11" ht="45" x14ac:dyDescent="0.25">
      <c r="A6" s="124" t="s">
        <v>166</v>
      </c>
      <c r="B6" s="130"/>
      <c r="C6" s="127"/>
      <c r="D6" s="127"/>
      <c r="E6" s="125">
        <f>E7+E9+E10+E11+E12</f>
        <v>12.106299999999999</v>
      </c>
      <c r="F6" s="126">
        <v>80</v>
      </c>
      <c r="G6" s="127">
        <v>2.8</v>
      </c>
      <c r="H6" s="131">
        <v>5.0999999999999996</v>
      </c>
      <c r="I6" s="127">
        <v>7.8</v>
      </c>
      <c r="J6" s="134">
        <v>88.3</v>
      </c>
      <c r="K6" s="134" t="s">
        <v>236</v>
      </c>
    </row>
    <row r="7" spans="1:11" s="71" customFormat="1" x14ac:dyDescent="0.25">
      <c r="A7" s="72" t="s">
        <v>10</v>
      </c>
      <c r="B7" s="4">
        <v>34</v>
      </c>
      <c r="C7" s="65">
        <v>66</v>
      </c>
      <c r="D7" s="65">
        <v>43</v>
      </c>
      <c r="E7" s="9">
        <f>B7*C7/1000</f>
        <v>2.2440000000000002</v>
      </c>
      <c r="F7" s="69"/>
      <c r="G7" s="65"/>
      <c r="H7" s="75"/>
      <c r="I7" s="65"/>
      <c r="J7" s="70"/>
      <c r="K7" s="70"/>
    </row>
    <row r="8" spans="1:11" ht="27.6" customHeight="1" x14ac:dyDescent="0.25">
      <c r="A8" s="56" t="s">
        <v>61</v>
      </c>
      <c r="B8" s="4"/>
      <c r="C8" s="16"/>
      <c r="D8" s="16">
        <v>40</v>
      </c>
      <c r="E8" s="9"/>
      <c r="F8" s="11"/>
      <c r="G8" s="11"/>
      <c r="H8" s="11"/>
      <c r="I8" s="11"/>
      <c r="J8" s="48"/>
      <c r="K8" s="48"/>
    </row>
    <row r="9" spans="1:11" x14ac:dyDescent="0.25">
      <c r="A9" s="42" t="s">
        <v>29</v>
      </c>
      <c r="B9" s="4">
        <v>41</v>
      </c>
      <c r="C9" s="11">
        <v>8.3000000000000007</v>
      </c>
      <c r="D9" s="11">
        <v>7</v>
      </c>
      <c r="E9" s="9">
        <f t="shared" ref="E9:E11" si="1">B9*C9/1000</f>
        <v>0.34029999999999999</v>
      </c>
      <c r="F9" s="11"/>
      <c r="G9" s="11"/>
      <c r="H9" s="11"/>
      <c r="I9" s="11"/>
      <c r="J9" s="48"/>
      <c r="K9" s="48"/>
    </row>
    <row r="10" spans="1:11" x14ac:dyDescent="0.25">
      <c r="A10" s="42" t="s">
        <v>167</v>
      </c>
      <c r="B10" s="4">
        <v>177</v>
      </c>
      <c r="C10" s="11">
        <v>30</v>
      </c>
      <c r="D10" s="11">
        <v>18</v>
      </c>
      <c r="E10" s="9">
        <f t="shared" si="1"/>
        <v>5.31</v>
      </c>
      <c r="F10" s="11"/>
      <c r="G10" s="11"/>
      <c r="H10" s="11"/>
      <c r="I10" s="11"/>
      <c r="J10" s="48"/>
      <c r="K10" s="48"/>
    </row>
    <row r="11" spans="1:11" x14ac:dyDescent="0.25">
      <c r="A11" s="42" t="s">
        <v>90</v>
      </c>
      <c r="B11" s="4">
        <v>286</v>
      </c>
      <c r="C11" s="11">
        <v>12</v>
      </c>
      <c r="D11" s="11">
        <v>12</v>
      </c>
      <c r="E11" s="9">
        <f t="shared" si="1"/>
        <v>3.4319999999999999</v>
      </c>
      <c r="F11" s="11"/>
      <c r="G11" s="11"/>
      <c r="H11" s="11"/>
      <c r="I11" s="11"/>
      <c r="J11" s="48"/>
      <c r="K11" s="48"/>
    </row>
    <row r="12" spans="1:11" x14ac:dyDescent="0.25">
      <c r="A12" s="42" t="s">
        <v>38</v>
      </c>
      <c r="B12" s="4">
        <v>195</v>
      </c>
      <c r="C12" s="11">
        <v>4</v>
      </c>
      <c r="D12" s="11">
        <v>4</v>
      </c>
      <c r="E12" s="9">
        <f t="shared" ref="E12" si="2">B12*C12/1000</f>
        <v>0.78</v>
      </c>
      <c r="F12" s="11"/>
      <c r="G12" s="11"/>
      <c r="H12" s="11"/>
      <c r="I12" s="11"/>
      <c r="J12" s="100"/>
      <c r="K12" s="48"/>
    </row>
    <row r="13" spans="1:11" ht="30" x14ac:dyDescent="0.25">
      <c r="A13" s="124" t="s">
        <v>309</v>
      </c>
      <c r="B13" s="130"/>
      <c r="C13" s="127"/>
      <c r="D13" s="127"/>
      <c r="E13" s="125">
        <f>E14+E15+E16+E17+E18+E19+E20</f>
        <v>28.044100000000004</v>
      </c>
      <c r="F13" s="126">
        <v>250</v>
      </c>
      <c r="G13" s="127">
        <v>7.4</v>
      </c>
      <c r="H13" s="127">
        <v>5.5</v>
      </c>
      <c r="I13" s="127">
        <v>22</v>
      </c>
      <c r="J13" s="128">
        <v>167.1</v>
      </c>
      <c r="K13" s="134" t="s">
        <v>237</v>
      </c>
    </row>
    <row r="14" spans="1:11" s="71" customFormat="1" x14ac:dyDescent="0.25">
      <c r="A14" s="72" t="s">
        <v>151</v>
      </c>
      <c r="B14" s="4">
        <v>784</v>
      </c>
      <c r="C14" s="65">
        <v>16</v>
      </c>
      <c r="D14" s="65">
        <v>16</v>
      </c>
      <c r="E14" s="9">
        <f t="shared" ref="E14:E20" si="3">B14*C14/1000</f>
        <v>12.544</v>
      </c>
      <c r="F14" s="69"/>
      <c r="G14" s="65"/>
      <c r="H14" s="65"/>
      <c r="I14" s="65"/>
      <c r="J14" s="107"/>
      <c r="K14" s="70"/>
    </row>
    <row r="15" spans="1:11" s="71" customFormat="1" x14ac:dyDescent="0.25">
      <c r="A15" s="72" t="s">
        <v>40</v>
      </c>
      <c r="B15" s="4">
        <v>165</v>
      </c>
      <c r="C15" s="65">
        <v>17.5</v>
      </c>
      <c r="D15" s="65">
        <v>17.5</v>
      </c>
      <c r="E15" s="9">
        <f t="shared" si="3"/>
        <v>2.8875000000000002</v>
      </c>
      <c r="F15" s="69"/>
      <c r="G15" s="65"/>
      <c r="H15" s="65"/>
      <c r="I15" s="65"/>
      <c r="J15" s="107"/>
      <c r="K15" s="70"/>
    </row>
    <row r="16" spans="1:11" x14ac:dyDescent="0.25">
      <c r="A16" s="49" t="s">
        <v>29</v>
      </c>
      <c r="B16" s="4">
        <v>41</v>
      </c>
      <c r="C16" s="20">
        <v>24</v>
      </c>
      <c r="D16" s="20">
        <v>20</v>
      </c>
      <c r="E16" s="9">
        <f t="shared" si="3"/>
        <v>0.98399999999999999</v>
      </c>
      <c r="F16" s="21"/>
      <c r="G16" s="21"/>
      <c r="H16" s="21"/>
      <c r="I16" s="21"/>
      <c r="J16" s="103"/>
      <c r="K16" s="50"/>
    </row>
    <row r="17" spans="1:12" x14ac:dyDescent="0.25">
      <c r="A17" s="49" t="s">
        <v>101</v>
      </c>
      <c r="B17" s="4">
        <v>268</v>
      </c>
      <c r="C17" s="20">
        <v>15</v>
      </c>
      <c r="D17" s="20">
        <v>15</v>
      </c>
      <c r="E17" s="9">
        <f t="shared" si="3"/>
        <v>4.0199999999999996</v>
      </c>
      <c r="F17" s="21"/>
      <c r="G17" s="21"/>
      <c r="H17" s="21"/>
      <c r="I17" s="21"/>
      <c r="J17" s="103"/>
      <c r="K17" s="50"/>
    </row>
    <row r="18" spans="1:12" x14ac:dyDescent="0.25">
      <c r="A18" s="49" t="s">
        <v>36</v>
      </c>
      <c r="B18" s="4">
        <v>1005</v>
      </c>
      <c r="C18" s="20">
        <v>5</v>
      </c>
      <c r="D18" s="20">
        <v>5</v>
      </c>
      <c r="E18" s="9">
        <f t="shared" si="3"/>
        <v>5.0250000000000004</v>
      </c>
      <c r="F18" s="21"/>
      <c r="G18" s="21"/>
      <c r="H18" s="21"/>
      <c r="I18" s="21"/>
      <c r="J18" s="103"/>
      <c r="K18" s="50"/>
      <c r="L18" s="29"/>
    </row>
    <row r="19" spans="1:12" x14ac:dyDescent="0.25">
      <c r="A19" s="49" t="s">
        <v>75</v>
      </c>
      <c r="B19" s="4">
        <v>214</v>
      </c>
      <c r="C19" s="20">
        <v>1.9</v>
      </c>
      <c r="D19" s="20">
        <v>1.5</v>
      </c>
      <c r="E19" s="9">
        <f t="shared" si="3"/>
        <v>0.40659999999999996</v>
      </c>
      <c r="F19" s="21"/>
      <c r="G19" s="21"/>
      <c r="H19" s="21"/>
      <c r="I19" s="21"/>
      <c r="J19" s="103"/>
      <c r="K19" s="50"/>
      <c r="L19" s="29"/>
    </row>
    <row r="20" spans="1:12" x14ac:dyDescent="0.25">
      <c r="A20" s="49" t="s">
        <v>13</v>
      </c>
      <c r="B20" s="4">
        <v>311</v>
      </c>
      <c r="C20" s="20">
        <v>7</v>
      </c>
      <c r="D20" s="20">
        <v>7</v>
      </c>
      <c r="E20" s="9">
        <f t="shared" si="3"/>
        <v>2.177</v>
      </c>
      <c r="F20" s="21"/>
      <c r="G20" s="21"/>
      <c r="H20" s="21"/>
      <c r="I20" s="21"/>
      <c r="J20" s="103"/>
      <c r="K20" s="50"/>
      <c r="L20" s="29"/>
    </row>
    <row r="21" spans="1:12" ht="43.9" customHeight="1" x14ac:dyDescent="0.25">
      <c r="A21" s="124" t="s">
        <v>168</v>
      </c>
      <c r="B21" s="130"/>
      <c r="C21" s="132"/>
      <c r="D21" s="132"/>
      <c r="E21" s="125">
        <f>E22+E24+E25+E26+E27+E28+E29+E30</f>
        <v>73.076000000000008</v>
      </c>
      <c r="F21" s="126">
        <v>200</v>
      </c>
      <c r="G21" s="127">
        <v>12.5</v>
      </c>
      <c r="H21" s="127">
        <v>20.5</v>
      </c>
      <c r="I21" s="127">
        <v>18.399999999999999</v>
      </c>
      <c r="J21" s="128">
        <v>308.10000000000002</v>
      </c>
      <c r="K21" s="134" t="s">
        <v>238</v>
      </c>
      <c r="L21" s="29"/>
    </row>
    <row r="22" spans="1:12" s="71" customFormat="1" ht="30" x14ac:dyDescent="0.25">
      <c r="A22" s="72" t="s">
        <v>169</v>
      </c>
      <c r="B22" s="4">
        <v>784</v>
      </c>
      <c r="C22" s="65">
        <v>79</v>
      </c>
      <c r="D22" s="65">
        <v>79</v>
      </c>
      <c r="E22" s="9">
        <f t="shared" ref="E22:E30" si="4">B22*C22/1000</f>
        <v>61.936</v>
      </c>
      <c r="F22" s="65"/>
      <c r="G22" s="65"/>
      <c r="H22" s="65"/>
      <c r="I22" s="65"/>
      <c r="J22" s="107"/>
      <c r="K22" s="70"/>
    </row>
    <row r="23" spans="1:12" s="71" customFormat="1" x14ac:dyDescent="0.25">
      <c r="A23" s="150" t="s">
        <v>52</v>
      </c>
      <c r="B23" s="4"/>
      <c r="C23" s="66"/>
      <c r="D23" s="66">
        <v>50</v>
      </c>
      <c r="E23" s="9"/>
      <c r="F23" s="65"/>
      <c r="G23" s="65"/>
      <c r="H23" s="65"/>
      <c r="I23" s="65"/>
      <c r="J23" s="107"/>
      <c r="K23" s="70"/>
    </row>
    <row r="24" spans="1:12" s="71" customFormat="1" x14ac:dyDescent="0.25">
      <c r="A24" s="72" t="s">
        <v>155</v>
      </c>
      <c r="B24" s="4">
        <v>30</v>
      </c>
      <c r="C24" s="65">
        <v>206</v>
      </c>
      <c r="D24" s="65">
        <v>165</v>
      </c>
      <c r="E24" s="9">
        <f t="shared" si="4"/>
        <v>6.18</v>
      </c>
      <c r="F24" s="65"/>
      <c r="G24" s="65"/>
      <c r="H24" s="65"/>
      <c r="I24" s="65"/>
      <c r="J24" s="107"/>
      <c r="K24" s="70"/>
    </row>
    <row r="25" spans="1:12" s="71" customFormat="1" x14ac:dyDescent="0.25">
      <c r="A25" s="72" t="s">
        <v>29</v>
      </c>
      <c r="B25" s="4">
        <v>41</v>
      </c>
      <c r="C25" s="65">
        <v>12</v>
      </c>
      <c r="D25" s="65">
        <v>10</v>
      </c>
      <c r="E25" s="9">
        <f t="shared" si="4"/>
        <v>0.49199999999999999</v>
      </c>
      <c r="F25" s="65"/>
      <c r="G25" s="65"/>
      <c r="H25" s="65"/>
      <c r="I25" s="65"/>
      <c r="J25" s="107"/>
      <c r="K25" s="70"/>
    </row>
    <row r="26" spans="1:12" s="68" customFormat="1" x14ac:dyDescent="0.25">
      <c r="A26" s="72" t="s">
        <v>101</v>
      </c>
      <c r="B26" s="4">
        <v>268</v>
      </c>
      <c r="C26" s="73">
        <v>5</v>
      </c>
      <c r="D26" s="73">
        <v>5</v>
      </c>
      <c r="E26" s="9">
        <f t="shared" si="4"/>
        <v>1.34</v>
      </c>
      <c r="F26" s="66"/>
      <c r="G26" s="66"/>
      <c r="H26" s="66"/>
      <c r="I26" s="66"/>
      <c r="J26" s="108"/>
      <c r="K26" s="67"/>
    </row>
    <row r="27" spans="1:12" s="68" customFormat="1" x14ac:dyDescent="0.25">
      <c r="A27" s="72" t="s">
        <v>11</v>
      </c>
      <c r="B27" s="4">
        <v>34</v>
      </c>
      <c r="C27" s="73">
        <v>20</v>
      </c>
      <c r="D27" s="73">
        <v>15</v>
      </c>
      <c r="E27" s="9">
        <f t="shared" si="4"/>
        <v>0.68</v>
      </c>
      <c r="F27" s="66"/>
      <c r="G27" s="66"/>
      <c r="H27" s="66"/>
      <c r="I27" s="66"/>
      <c r="J27" s="108"/>
      <c r="K27" s="67"/>
    </row>
    <row r="28" spans="1:12" s="68" customFormat="1" x14ac:dyDescent="0.25">
      <c r="A28" s="72" t="s">
        <v>38</v>
      </c>
      <c r="B28" s="4">
        <v>195</v>
      </c>
      <c r="C28" s="73">
        <v>10</v>
      </c>
      <c r="D28" s="73">
        <v>10</v>
      </c>
      <c r="E28" s="9">
        <f t="shared" si="4"/>
        <v>1.95</v>
      </c>
      <c r="F28" s="66"/>
      <c r="G28" s="66"/>
      <c r="H28" s="66"/>
      <c r="I28" s="66"/>
      <c r="J28" s="108"/>
      <c r="K28" s="67"/>
    </row>
    <row r="29" spans="1:12" s="68" customFormat="1" x14ac:dyDescent="0.25">
      <c r="A29" s="72" t="s">
        <v>28</v>
      </c>
      <c r="B29" s="4">
        <v>54</v>
      </c>
      <c r="C29" s="73">
        <v>4</v>
      </c>
      <c r="D29" s="73">
        <v>4</v>
      </c>
      <c r="E29" s="9">
        <f t="shared" si="4"/>
        <v>0.216</v>
      </c>
      <c r="F29" s="66"/>
      <c r="G29" s="66"/>
      <c r="H29" s="66"/>
      <c r="I29" s="66"/>
      <c r="J29" s="108"/>
      <c r="K29" s="67"/>
    </row>
    <row r="30" spans="1:12" s="68" customFormat="1" x14ac:dyDescent="0.25">
      <c r="A30" s="72" t="s">
        <v>14</v>
      </c>
      <c r="B30" s="4">
        <v>94</v>
      </c>
      <c r="C30" s="73">
        <v>3</v>
      </c>
      <c r="D30" s="73">
        <v>3</v>
      </c>
      <c r="E30" s="9">
        <f t="shared" si="4"/>
        <v>0.28199999999999997</v>
      </c>
      <c r="F30" s="66"/>
      <c r="G30" s="66"/>
      <c r="H30" s="66"/>
      <c r="I30" s="66"/>
      <c r="J30" s="108"/>
      <c r="K30" s="67"/>
    </row>
    <row r="31" spans="1:12" s="3" customFormat="1" ht="15" hidden="1" customHeight="1" x14ac:dyDescent="0.25">
      <c r="A31" s="46" t="s">
        <v>163</v>
      </c>
      <c r="B31" s="4"/>
      <c r="C31" s="7"/>
      <c r="D31" s="7"/>
      <c r="E31" s="8">
        <f>E32+E33</f>
        <v>0</v>
      </c>
      <c r="F31" s="7">
        <v>150</v>
      </c>
      <c r="G31" s="7">
        <v>3.2</v>
      </c>
      <c r="H31" s="7">
        <v>2.8</v>
      </c>
      <c r="I31" s="7">
        <v>34.299999999999997</v>
      </c>
      <c r="J31" s="99">
        <v>175.2</v>
      </c>
      <c r="K31" s="47"/>
    </row>
    <row r="32" spans="1:12" s="71" customFormat="1" ht="15" hidden="1" customHeight="1" x14ac:dyDescent="0.25">
      <c r="A32" s="72" t="s">
        <v>164</v>
      </c>
      <c r="B32" s="4">
        <v>61</v>
      </c>
      <c r="C32" s="65"/>
      <c r="D32" s="65"/>
      <c r="E32" s="9">
        <f t="shared" ref="E32:E35" si="5">B32*C32/1000</f>
        <v>0</v>
      </c>
      <c r="F32" s="65"/>
      <c r="G32" s="65"/>
      <c r="H32" s="65"/>
      <c r="I32" s="65"/>
      <c r="J32" s="107"/>
      <c r="K32" s="70"/>
    </row>
    <row r="33" spans="1:12" s="71" customFormat="1" ht="15" hidden="1" customHeight="1" x14ac:dyDescent="0.25">
      <c r="A33" s="72" t="s">
        <v>36</v>
      </c>
      <c r="B33" s="4">
        <v>702</v>
      </c>
      <c r="C33" s="65"/>
      <c r="D33" s="65"/>
      <c r="E33" s="9">
        <f t="shared" si="5"/>
        <v>0</v>
      </c>
      <c r="F33" s="65"/>
      <c r="G33" s="65"/>
      <c r="H33" s="65"/>
      <c r="I33" s="65"/>
      <c r="J33" s="107"/>
      <c r="K33" s="70"/>
    </row>
    <row r="34" spans="1:12" ht="30" x14ac:dyDescent="0.25">
      <c r="A34" s="124" t="s">
        <v>86</v>
      </c>
      <c r="B34" s="130"/>
      <c r="C34" s="132"/>
      <c r="D34" s="132"/>
      <c r="E34" s="125">
        <f>E35+E36+E37+E38</f>
        <v>7.0188000000000006</v>
      </c>
      <c r="F34" s="127">
        <v>200</v>
      </c>
      <c r="G34" s="127">
        <v>0.2</v>
      </c>
      <c r="H34" s="127">
        <v>0</v>
      </c>
      <c r="I34" s="127">
        <v>20.6</v>
      </c>
      <c r="J34" s="128">
        <v>83.2</v>
      </c>
      <c r="K34" s="134" t="s">
        <v>193</v>
      </c>
    </row>
    <row r="35" spans="1:12" x14ac:dyDescent="0.25">
      <c r="A35" s="44" t="s">
        <v>106</v>
      </c>
      <c r="B35" s="4">
        <v>123</v>
      </c>
      <c r="C35" s="19">
        <v>45.6</v>
      </c>
      <c r="D35" s="65">
        <v>40</v>
      </c>
      <c r="E35" s="9">
        <f t="shared" si="5"/>
        <v>5.6088000000000005</v>
      </c>
      <c r="F35" s="21"/>
      <c r="G35" s="21"/>
      <c r="H35" s="21"/>
      <c r="I35" s="21"/>
      <c r="J35" s="103"/>
      <c r="K35" s="50"/>
      <c r="L35" s="68"/>
    </row>
    <row r="36" spans="1:12" ht="15" hidden="1" customHeight="1" x14ac:dyDescent="0.25">
      <c r="A36" s="44" t="s">
        <v>147</v>
      </c>
      <c r="B36" s="4">
        <v>259</v>
      </c>
      <c r="C36" s="19"/>
      <c r="D36" s="19"/>
      <c r="E36" s="23">
        <f>B36*C36/1000</f>
        <v>0</v>
      </c>
      <c r="F36" s="21"/>
      <c r="G36" s="21"/>
      <c r="H36" s="21"/>
      <c r="I36" s="21"/>
      <c r="J36" s="103"/>
      <c r="K36" s="50"/>
      <c r="L36" s="68"/>
    </row>
    <row r="37" spans="1:12" hidden="1" x14ac:dyDescent="0.25">
      <c r="A37" s="44" t="s">
        <v>15</v>
      </c>
      <c r="B37" s="4"/>
      <c r="C37" s="19"/>
      <c r="D37" s="19"/>
      <c r="E37" s="23">
        <f>B37*C37/1000</f>
        <v>0</v>
      </c>
      <c r="F37" s="21"/>
      <c r="G37" s="21"/>
      <c r="H37" s="21"/>
      <c r="I37" s="21"/>
      <c r="J37" s="103"/>
      <c r="K37" s="50"/>
    </row>
    <row r="38" spans="1:12" ht="17.25" customHeight="1" x14ac:dyDescent="0.25">
      <c r="A38" s="44" t="s">
        <v>14</v>
      </c>
      <c r="B38" s="4">
        <v>94</v>
      </c>
      <c r="C38" s="19">
        <v>15</v>
      </c>
      <c r="D38" s="19">
        <v>15</v>
      </c>
      <c r="E38" s="23">
        <f>B38*C38/1000</f>
        <v>1.41</v>
      </c>
      <c r="F38" s="21"/>
      <c r="G38" s="21"/>
      <c r="H38" s="21"/>
      <c r="I38" s="21"/>
      <c r="J38" s="103"/>
      <c r="K38" s="50"/>
    </row>
    <row r="39" spans="1:12" ht="30" hidden="1" x14ac:dyDescent="0.25">
      <c r="A39" s="46" t="s">
        <v>138</v>
      </c>
      <c r="B39" s="4"/>
      <c r="C39" s="17"/>
      <c r="D39" s="17"/>
      <c r="E39" s="8">
        <f t="shared" ref="E39:E42" si="6">B39*C39/1000</f>
        <v>0</v>
      </c>
      <c r="F39" s="7">
        <v>100</v>
      </c>
      <c r="G39" s="7">
        <v>0.4</v>
      </c>
      <c r="H39" s="7">
        <v>0</v>
      </c>
      <c r="I39" s="7">
        <v>14.4</v>
      </c>
      <c r="J39" s="99">
        <v>59.2</v>
      </c>
      <c r="K39" s="47"/>
    </row>
    <row r="40" spans="1:12" ht="45" x14ac:dyDescent="0.25">
      <c r="A40" s="124" t="s">
        <v>247</v>
      </c>
      <c r="B40" s="130">
        <v>240</v>
      </c>
      <c r="C40" s="132"/>
      <c r="D40" s="132"/>
      <c r="E40" s="125">
        <f>B40*F40/1000</f>
        <v>30</v>
      </c>
      <c r="F40" s="127">
        <v>125</v>
      </c>
      <c r="G40" s="127">
        <v>1.8</v>
      </c>
      <c r="H40" s="127">
        <v>1.5</v>
      </c>
      <c r="I40" s="127">
        <v>4.5</v>
      </c>
      <c r="J40" s="128">
        <v>38.700000000000003</v>
      </c>
      <c r="K40" s="134"/>
    </row>
    <row r="41" spans="1:12" x14ac:dyDescent="0.25">
      <c r="A41" s="46" t="s">
        <v>23</v>
      </c>
      <c r="B41" s="4">
        <v>72</v>
      </c>
      <c r="C41" s="17">
        <v>20</v>
      </c>
      <c r="D41" s="17">
        <v>20</v>
      </c>
      <c r="E41" s="8">
        <f t="shared" si="6"/>
        <v>1.44</v>
      </c>
      <c r="F41" s="7">
        <f>D41</f>
        <v>20</v>
      </c>
      <c r="G41" s="7">
        <v>0.7</v>
      </c>
      <c r="H41" s="7">
        <v>0.1</v>
      </c>
      <c r="I41" s="7">
        <v>9.4</v>
      </c>
      <c r="J41" s="99">
        <v>41.3</v>
      </c>
      <c r="K41" s="47"/>
    </row>
    <row r="42" spans="1:12" ht="15.75" thickBot="1" x14ac:dyDescent="0.3">
      <c r="A42" s="90" t="s">
        <v>27</v>
      </c>
      <c r="B42" s="91">
        <v>72</v>
      </c>
      <c r="C42" s="92">
        <v>40</v>
      </c>
      <c r="D42" s="92">
        <v>40</v>
      </c>
      <c r="E42" s="93">
        <f t="shared" si="6"/>
        <v>2.88</v>
      </c>
      <c r="F42" s="94">
        <f>D42</f>
        <v>40</v>
      </c>
      <c r="G42" s="94">
        <v>2</v>
      </c>
      <c r="H42" s="94">
        <v>0.6</v>
      </c>
      <c r="I42" s="94">
        <v>16.2</v>
      </c>
      <c r="J42" s="109">
        <v>77.8</v>
      </c>
      <c r="K42" s="95"/>
    </row>
    <row r="43" spans="1:12" ht="27" customHeight="1" thickBot="1" x14ac:dyDescent="0.3"/>
    <row r="44" spans="1:12" x14ac:dyDescent="0.25">
      <c r="A44" s="331" t="s">
        <v>0</v>
      </c>
      <c r="B44" s="333" t="s">
        <v>1</v>
      </c>
      <c r="C44" s="335"/>
      <c r="D44" s="335"/>
      <c r="E44" s="335"/>
      <c r="F44" s="335"/>
      <c r="G44" s="336" t="s">
        <v>6</v>
      </c>
      <c r="H44" s="336"/>
      <c r="I44" s="336"/>
      <c r="J44" s="337"/>
      <c r="K44" s="338" t="s">
        <v>175</v>
      </c>
    </row>
    <row r="45" spans="1:12" ht="29.45" customHeight="1" thickBot="1" x14ac:dyDescent="0.3">
      <c r="A45" s="332"/>
      <c r="B45" s="334"/>
      <c r="C45" s="146" t="s">
        <v>2</v>
      </c>
      <c r="D45" s="146" t="s">
        <v>3</v>
      </c>
      <c r="E45" s="146" t="s">
        <v>4</v>
      </c>
      <c r="F45" s="146" t="s">
        <v>5</v>
      </c>
      <c r="G45" s="147" t="s">
        <v>7</v>
      </c>
      <c r="H45" s="146" t="s">
        <v>8</v>
      </c>
      <c r="I45" s="146" t="s">
        <v>22</v>
      </c>
      <c r="J45" s="152" t="s">
        <v>9</v>
      </c>
      <c r="K45" s="339"/>
    </row>
    <row r="46" spans="1:12" ht="18.75" x14ac:dyDescent="0.3">
      <c r="A46" s="38" t="s">
        <v>165</v>
      </c>
      <c r="B46" s="14"/>
      <c r="C46" s="15"/>
      <c r="D46" s="15"/>
      <c r="E46" s="15"/>
      <c r="F46" s="34"/>
      <c r="G46" s="15"/>
      <c r="H46" s="15"/>
      <c r="I46" s="15"/>
      <c r="J46" s="30"/>
      <c r="K46" s="139"/>
    </row>
    <row r="47" spans="1:12" ht="15.75" x14ac:dyDescent="0.25">
      <c r="A47" s="78" t="s">
        <v>24</v>
      </c>
      <c r="B47" s="79"/>
      <c r="C47" s="79"/>
      <c r="D47" s="79"/>
      <c r="E47" s="80">
        <f>E48+E55+E63+E76+E82+E83+E84</f>
        <v>164.15540000000001</v>
      </c>
      <c r="F47" s="121">
        <f t="shared" ref="F47:J47" si="7">F48+F55+F63+F76+F82+F83+F84</f>
        <v>1025</v>
      </c>
      <c r="G47" s="81">
        <f t="shared" si="7"/>
        <v>30.7</v>
      </c>
      <c r="H47" s="81">
        <f t="shared" si="7"/>
        <v>37.099999999999994</v>
      </c>
      <c r="I47" s="81">
        <f t="shared" si="7"/>
        <v>121.7</v>
      </c>
      <c r="J47" s="81">
        <f t="shared" si="7"/>
        <v>904.7</v>
      </c>
      <c r="K47" s="82"/>
    </row>
    <row r="48" spans="1:12" ht="45" x14ac:dyDescent="0.25">
      <c r="A48" s="124" t="s">
        <v>166</v>
      </c>
      <c r="B48" s="130"/>
      <c r="C48" s="127"/>
      <c r="D48" s="127"/>
      <c r="E48" s="125">
        <f>E49+E51+E52+E53+E54</f>
        <v>15.2295</v>
      </c>
      <c r="F48" s="126">
        <v>100</v>
      </c>
      <c r="G48" s="127">
        <v>3.5</v>
      </c>
      <c r="H48" s="131">
        <v>6.4</v>
      </c>
      <c r="I48" s="127">
        <v>9.8000000000000007</v>
      </c>
      <c r="J48" s="134">
        <v>110.8</v>
      </c>
      <c r="K48" s="134" t="s">
        <v>236</v>
      </c>
    </row>
    <row r="49" spans="1:12" s="71" customFormat="1" x14ac:dyDescent="0.25">
      <c r="A49" s="72" t="s">
        <v>10</v>
      </c>
      <c r="B49" s="4">
        <v>34</v>
      </c>
      <c r="C49" s="65">
        <v>89</v>
      </c>
      <c r="D49" s="65">
        <v>53</v>
      </c>
      <c r="E49" s="9">
        <f>B49*C49/1000</f>
        <v>3.0259999999999998</v>
      </c>
      <c r="F49" s="69"/>
      <c r="G49" s="65"/>
      <c r="H49" s="75"/>
      <c r="I49" s="65"/>
      <c r="J49" s="70"/>
      <c r="K49" s="70"/>
    </row>
    <row r="50" spans="1:12" ht="27.6" customHeight="1" x14ac:dyDescent="0.25">
      <c r="A50" s="56" t="s">
        <v>61</v>
      </c>
      <c r="B50" s="4"/>
      <c r="C50" s="16"/>
      <c r="D50" s="16">
        <v>50</v>
      </c>
      <c r="E50" s="9"/>
      <c r="F50" s="11"/>
      <c r="G50" s="11"/>
      <c r="H50" s="11"/>
      <c r="I50" s="11"/>
      <c r="J50" s="48"/>
      <c r="K50" s="48"/>
    </row>
    <row r="51" spans="1:12" x14ac:dyDescent="0.25">
      <c r="A51" s="42" t="s">
        <v>29</v>
      </c>
      <c r="B51" s="4">
        <v>41</v>
      </c>
      <c r="C51" s="11">
        <v>9.5</v>
      </c>
      <c r="D51" s="11">
        <v>8</v>
      </c>
      <c r="E51" s="9">
        <f t="shared" ref="E51:E54" si="8">B51*C51/1000</f>
        <v>0.38950000000000001</v>
      </c>
      <c r="F51" s="11"/>
      <c r="G51" s="11"/>
      <c r="H51" s="11"/>
      <c r="I51" s="11"/>
      <c r="J51" s="48"/>
      <c r="K51" s="48"/>
    </row>
    <row r="52" spans="1:12" x14ac:dyDescent="0.25">
      <c r="A52" s="42" t="s">
        <v>167</v>
      </c>
      <c r="B52" s="4">
        <v>177</v>
      </c>
      <c r="C52" s="11">
        <v>37</v>
      </c>
      <c r="D52" s="11">
        <v>22</v>
      </c>
      <c r="E52" s="9">
        <f t="shared" si="8"/>
        <v>6.5490000000000004</v>
      </c>
      <c r="F52" s="11"/>
      <c r="G52" s="11"/>
      <c r="H52" s="11"/>
      <c r="I52" s="11"/>
      <c r="J52" s="48"/>
      <c r="K52" s="48"/>
    </row>
    <row r="53" spans="1:12" x14ac:dyDescent="0.25">
      <c r="A53" s="42" t="s">
        <v>90</v>
      </c>
      <c r="B53" s="4">
        <v>286</v>
      </c>
      <c r="C53" s="11">
        <v>15</v>
      </c>
      <c r="D53" s="11">
        <v>15</v>
      </c>
      <c r="E53" s="9">
        <f t="shared" si="8"/>
        <v>4.29</v>
      </c>
      <c r="F53" s="11"/>
      <c r="G53" s="11"/>
      <c r="H53" s="11"/>
      <c r="I53" s="11"/>
      <c r="J53" s="48"/>
      <c r="K53" s="48"/>
    </row>
    <row r="54" spans="1:12" x14ac:dyDescent="0.25">
      <c r="A54" s="42" t="s">
        <v>38</v>
      </c>
      <c r="B54" s="4">
        <v>195</v>
      </c>
      <c r="C54" s="11">
        <v>5</v>
      </c>
      <c r="D54" s="11">
        <v>5</v>
      </c>
      <c r="E54" s="9">
        <f t="shared" si="8"/>
        <v>0.97499999999999998</v>
      </c>
      <c r="F54" s="11"/>
      <c r="G54" s="11"/>
      <c r="H54" s="11"/>
      <c r="I54" s="11"/>
      <c r="J54" s="48"/>
      <c r="K54" s="48"/>
    </row>
    <row r="55" spans="1:12" ht="30" x14ac:dyDescent="0.25">
      <c r="A55" s="124" t="s">
        <v>309</v>
      </c>
      <c r="B55" s="130"/>
      <c r="C55" s="127"/>
      <c r="D55" s="127"/>
      <c r="E55" s="125">
        <f>E56+E57+E58+E59+E60+E61+E62</f>
        <v>28.044100000000004</v>
      </c>
      <c r="F55" s="126">
        <v>250</v>
      </c>
      <c r="G55" s="127">
        <v>7.4</v>
      </c>
      <c r="H55" s="127">
        <v>5.5</v>
      </c>
      <c r="I55" s="127">
        <v>22</v>
      </c>
      <c r="J55" s="128">
        <v>167.1</v>
      </c>
      <c r="K55" s="134" t="s">
        <v>237</v>
      </c>
    </row>
    <row r="56" spans="1:12" s="71" customFormat="1" x14ac:dyDescent="0.25">
      <c r="A56" s="72" t="s">
        <v>151</v>
      </c>
      <c r="B56" s="4">
        <v>784</v>
      </c>
      <c r="C56" s="65">
        <v>16</v>
      </c>
      <c r="D56" s="65">
        <v>16</v>
      </c>
      <c r="E56" s="9">
        <f t="shared" ref="E56:E62" si="9">B56*C56/1000</f>
        <v>12.544</v>
      </c>
      <c r="F56" s="69"/>
      <c r="G56" s="65"/>
      <c r="H56" s="65"/>
      <c r="I56" s="65"/>
      <c r="J56" s="107"/>
      <c r="K56" s="70"/>
    </row>
    <row r="57" spans="1:12" s="71" customFormat="1" x14ac:dyDescent="0.25">
      <c r="A57" s="72" t="s">
        <v>40</v>
      </c>
      <c r="B57" s="4">
        <v>165</v>
      </c>
      <c r="C57" s="65">
        <v>17.5</v>
      </c>
      <c r="D57" s="65">
        <v>17.5</v>
      </c>
      <c r="E57" s="9">
        <f t="shared" si="9"/>
        <v>2.8875000000000002</v>
      </c>
      <c r="F57" s="69"/>
      <c r="G57" s="65"/>
      <c r="H57" s="65"/>
      <c r="I57" s="65"/>
      <c r="J57" s="107"/>
      <c r="K57" s="70"/>
    </row>
    <row r="58" spans="1:12" x14ac:dyDescent="0.25">
      <c r="A58" s="49" t="s">
        <v>29</v>
      </c>
      <c r="B58" s="4">
        <v>41</v>
      </c>
      <c r="C58" s="20">
        <v>24</v>
      </c>
      <c r="D58" s="20">
        <v>20</v>
      </c>
      <c r="E58" s="9">
        <f t="shared" si="9"/>
        <v>0.98399999999999999</v>
      </c>
      <c r="F58" s="21"/>
      <c r="G58" s="21"/>
      <c r="H58" s="21"/>
      <c r="I58" s="21"/>
      <c r="J58" s="103"/>
      <c r="K58" s="50"/>
    </row>
    <row r="59" spans="1:12" x14ac:dyDescent="0.25">
      <c r="A59" s="49" t="s">
        <v>101</v>
      </c>
      <c r="B59" s="4">
        <v>268</v>
      </c>
      <c r="C59" s="20">
        <v>15</v>
      </c>
      <c r="D59" s="20">
        <v>15</v>
      </c>
      <c r="E59" s="9">
        <f t="shared" si="9"/>
        <v>4.0199999999999996</v>
      </c>
      <c r="F59" s="21"/>
      <c r="G59" s="21"/>
      <c r="H59" s="21"/>
      <c r="I59" s="21"/>
      <c r="J59" s="103"/>
      <c r="K59" s="50"/>
    </row>
    <row r="60" spans="1:12" x14ac:dyDescent="0.25">
      <c r="A60" s="49" t="s">
        <v>36</v>
      </c>
      <c r="B60" s="4">
        <v>1005</v>
      </c>
      <c r="C60" s="20">
        <v>5</v>
      </c>
      <c r="D60" s="20">
        <v>5</v>
      </c>
      <c r="E60" s="9">
        <f t="shared" si="9"/>
        <v>5.0250000000000004</v>
      </c>
      <c r="F60" s="21"/>
      <c r="G60" s="21"/>
      <c r="H60" s="21"/>
      <c r="I60" s="21"/>
      <c r="J60" s="103"/>
      <c r="K60" s="50"/>
      <c r="L60" s="29"/>
    </row>
    <row r="61" spans="1:12" x14ac:dyDescent="0.25">
      <c r="A61" s="49" t="s">
        <v>75</v>
      </c>
      <c r="B61" s="4">
        <v>214</v>
      </c>
      <c r="C61" s="20">
        <v>1.9</v>
      </c>
      <c r="D61" s="20">
        <v>1.5</v>
      </c>
      <c r="E61" s="9">
        <f t="shared" si="9"/>
        <v>0.40659999999999996</v>
      </c>
      <c r="F61" s="21"/>
      <c r="G61" s="21"/>
      <c r="H61" s="21"/>
      <c r="I61" s="21"/>
      <c r="J61" s="103"/>
      <c r="K61" s="50"/>
      <c r="L61" s="29"/>
    </row>
    <row r="62" spans="1:12" x14ac:dyDescent="0.25">
      <c r="A62" s="49" t="s">
        <v>13</v>
      </c>
      <c r="B62" s="4">
        <v>311</v>
      </c>
      <c r="C62" s="20">
        <v>7</v>
      </c>
      <c r="D62" s="20">
        <v>7</v>
      </c>
      <c r="E62" s="9">
        <f t="shared" si="9"/>
        <v>2.177</v>
      </c>
      <c r="F62" s="21"/>
      <c r="G62" s="21"/>
      <c r="H62" s="21"/>
      <c r="I62" s="21"/>
      <c r="J62" s="103"/>
      <c r="K62" s="50"/>
      <c r="L62" s="29"/>
    </row>
    <row r="63" spans="1:12" ht="42.6" customHeight="1" x14ac:dyDescent="0.25">
      <c r="A63" s="124" t="s">
        <v>168</v>
      </c>
      <c r="B63" s="130"/>
      <c r="C63" s="132"/>
      <c r="D63" s="132"/>
      <c r="E63" s="125">
        <f>E64+E66+E67+E68+E69+E70+E71+E72</f>
        <v>76.663000000000025</v>
      </c>
      <c r="F63" s="126">
        <v>250</v>
      </c>
      <c r="G63" s="127">
        <v>12.9</v>
      </c>
      <c r="H63" s="127">
        <v>22.5</v>
      </c>
      <c r="I63" s="127">
        <v>23</v>
      </c>
      <c r="J63" s="134">
        <v>346.1</v>
      </c>
      <c r="K63" s="134" t="s">
        <v>238</v>
      </c>
      <c r="L63" s="29"/>
    </row>
    <row r="64" spans="1:12" s="71" customFormat="1" ht="30" x14ac:dyDescent="0.25">
      <c r="A64" s="72" t="s">
        <v>169</v>
      </c>
      <c r="B64" s="4">
        <v>784</v>
      </c>
      <c r="C64" s="65">
        <v>79</v>
      </c>
      <c r="D64" s="65">
        <v>79</v>
      </c>
      <c r="E64" s="9">
        <f t="shared" ref="E64" si="10">B64*C64/1000</f>
        <v>61.936</v>
      </c>
      <c r="F64" s="65"/>
      <c r="G64" s="65"/>
      <c r="H64" s="65"/>
      <c r="I64" s="65"/>
      <c r="J64" s="70"/>
      <c r="K64" s="70"/>
    </row>
    <row r="65" spans="1:12" s="71" customFormat="1" x14ac:dyDescent="0.25">
      <c r="A65" s="150" t="s">
        <v>52</v>
      </c>
      <c r="B65" s="4"/>
      <c r="C65" s="66"/>
      <c r="D65" s="66">
        <v>50</v>
      </c>
      <c r="E65" s="9"/>
      <c r="F65" s="65"/>
      <c r="G65" s="65"/>
      <c r="H65" s="65"/>
      <c r="I65" s="65"/>
      <c r="J65" s="70"/>
      <c r="K65" s="70"/>
    </row>
    <row r="66" spans="1:12" s="71" customFormat="1" x14ac:dyDescent="0.25">
      <c r="A66" s="72" t="s">
        <v>155</v>
      </c>
      <c r="B66" s="4">
        <v>30</v>
      </c>
      <c r="C66" s="65">
        <v>275</v>
      </c>
      <c r="D66" s="65">
        <v>220</v>
      </c>
      <c r="E66" s="9">
        <f t="shared" ref="E66:E72" si="11">B66*C66/1000</f>
        <v>8.25</v>
      </c>
      <c r="F66" s="65"/>
      <c r="G66" s="65"/>
      <c r="H66" s="65"/>
      <c r="I66" s="65"/>
      <c r="J66" s="70"/>
      <c r="K66" s="70"/>
    </row>
    <row r="67" spans="1:12" s="71" customFormat="1" x14ac:dyDescent="0.25">
      <c r="A67" s="72" t="s">
        <v>29</v>
      </c>
      <c r="B67" s="4">
        <v>41</v>
      </c>
      <c r="C67" s="65">
        <v>17</v>
      </c>
      <c r="D67" s="65">
        <v>14</v>
      </c>
      <c r="E67" s="9">
        <f t="shared" si="11"/>
        <v>0.69699999999999995</v>
      </c>
      <c r="F67" s="65"/>
      <c r="G67" s="65"/>
      <c r="H67" s="65"/>
      <c r="I67" s="65"/>
      <c r="J67" s="70"/>
      <c r="K67" s="70"/>
    </row>
    <row r="68" spans="1:12" s="68" customFormat="1" x14ac:dyDescent="0.25">
      <c r="A68" s="72" t="s">
        <v>101</v>
      </c>
      <c r="B68" s="4">
        <v>268</v>
      </c>
      <c r="C68" s="73">
        <v>7</v>
      </c>
      <c r="D68" s="73">
        <v>7</v>
      </c>
      <c r="E68" s="9">
        <f t="shared" si="11"/>
        <v>1.8759999999999999</v>
      </c>
      <c r="F68" s="66"/>
      <c r="G68" s="66"/>
      <c r="H68" s="66"/>
      <c r="I68" s="66"/>
      <c r="J68" s="67"/>
      <c r="K68" s="67"/>
    </row>
    <row r="69" spans="1:12" s="68" customFormat="1" x14ac:dyDescent="0.25">
      <c r="A69" s="72" t="s">
        <v>11</v>
      </c>
      <c r="B69" s="4">
        <v>34</v>
      </c>
      <c r="C69" s="73">
        <v>27</v>
      </c>
      <c r="D69" s="73">
        <v>20</v>
      </c>
      <c r="E69" s="9">
        <f t="shared" si="11"/>
        <v>0.91800000000000004</v>
      </c>
      <c r="F69" s="66"/>
      <c r="G69" s="66"/>
      <c r="H69" s="66"/>
      <c r="I69" s="66"/>
      <c r="J69" s="67"/>
      <c r="K69" s="67"/>
    </row>
    <row r="70" spans="1:12" s="68" customFormat="1" x14ac:dyDescent="0.25">
      <c r="A70" s="72" t="s">
        <v>38</v>
      </c>
      <c r="B70" s="4">
        <v>195</v>
      </c>
      <c r="C70" s="73">
        <v>12</v>
      </c>
      <c r="D70" s="73">
        <v>12</v>
      </c>
      <c r="E70" s="9">
        <f t="shared" si="11"/>
        <v>2.34</v>
      </c>
      <c r="F70" s="66"/>
      <c r="G70" s="66"/>
      <c r="H70" s="66"/>
      <c r="I70" s="66"/>
      <c r="J70" s="67"/>
      <c r="K70" s="67"/>
    </row>
    <row r="71" spans="1:12" s="68" customFormat="1" x14ac:dyDescent="0.25">
      <c r="A71" s="72" t="s">
        <v>28</v>
      </c>
      <c r="B71" s="4">
        <v>54</v>
      </c>
      <c r="C71" s="73">
        <v>5</v>
      </c>
      <c r="D71" s="73">
        <v>5</v>
      </c>
      <c r="E71" s="9">
        <f t="shared" si="11"/>
        <v>0.27</v>
      </c>
      <c r="F71" s="66"/>
      <c r="G71" s="66"/>
      <c r="H71" s="66"/>
      <c r="I71" s="66"/>
      <c r="J71" s="67"/>
      <c r="K71" s="67"/>
    </row>
    <row r="72" spans="1:12" s="68" customFormat="1" x14ac:dyDescent="0.25">
      <c r="A72" s="72" t="s">
        <v>14</v>
      </c>
      <c r="B72" s="4">
        <v>94</v>
      </c>
      <c r="C72" s="73">
        <v>4</v>
      </c>
      <c r="D72" s="73">
        <v>4</v>
      </c>
      <c r="E72" s="9">
        <f t="shared" si="11"/>
        <v>0.376</v>
      </c>
      <c r="F72" s="66"/>
      <c r="G72" s="66"/>
      <c r="H72" s="66"/>
      <c r="I72" s="66"/>
      <c r="J72" s="67"/>
      <c r="K72" s="67"/>
    </row>
    <row r="73" spans="1:12" s="3" customFormat="1" ht="15" hidden="1" customHeight="1" x14ac:dyDescent="0.25">
      <c r="A73" s="46" t="s">
        <v>163</v>
      </c>
      <c r="B73" s="4"/>
      <c r="C73" s="7"/>
      <c r="D73" s="7"/>
      <c r="E73" s="8">
        <f>E74+E75</f>
        <v>0</v>
      </c>
      <c r="F73" s="7">
        <v>150</v>
      </c>
      <c r="G73" s="7">
        <v>3.2</v>
      </c>
      <c r="H73" s="7">
        <v>2.8</v>
      </c>
      <c r="I73" s="7">
        <v>34.299999999999997</v>
      </c>
      <c r="J73" s="47">
        <v>175.2</v>
      </c>
      <c r="K73" s="47"/>
    </row>
    <row r="74" spans="1:12" s="71" customFormat="1" ht="15" hidden="1" customHeight="1" x14ac:dyDescent="0.25">
      <c r="A74" s="72" t="s">
        <v>164</v>
      </c>
      <c r="B74" s="4">
        <v>61</v>
      </c>
      <c r="C74" s="65"/>
      <c r="D74" s="65"/>
      <c r="E74" s="9">
        <f t="shared" ref="E74:E75" si="12">B74*C74/1000</f>
        <v>0</v>
      </c>
      <c r="F74" s="65"/>
      <c r="G74" s="65"/>
      <c r="H74" s="65"/>
      <c r="I74" s="65"/>
      <c r="J74" s="70"/>
      <c r="K74" s="70"/>
    </row>
    <row r="75" spans="1:12" s="71" customFormat="1" ht="15" hidden="1" customHeight="1" x14ac:dyDescent="0.25">
      <c r="A75" s="72" t="s">
        <v>36</v>
      </c>
      <c r="B75" s="4">
        <v>702</v>
      </c>
      <c r="C75" s="65"/>
      <c r="D75" s="65"/>
      <c r="E75" s="9">
        <f t="shared" si="12"/>
        <v>0</v>
      </c>
      <c r="F75" s="65"/>
      <c r="G75" s="65"/>
      <c r="H75" s="65"/>
      <c r="I75" s="65"/>
      <c r="J75" s="70"/>
      <c r="K75" s="70"/>
    </row>
    <row r="76" spans="1:12" ht="30" x14ac:dyDescent="0.25">
      <c r="A76" s="124" t="s">
        <v>86</v>
      </c>
      <c r="B76" s="130"/>
      <c r="C76" s="132"/>
      <c r="D76" s="132"/>
      <c r="E76" s="125">
        <f>E77+E78+E79+E80</f>
        <v>7.0188000000000006</v>
      </c>
      <c r="F76" s="127">
        <v>200</v>
      </c>
      <c r="G76" s="127">
        <v>0.2</v>
      </c>
      <c r="H76" s="127">
        <v>0</v>
      </c>
      <c r="I76" s="127">
        <v>20.6</v>
      </c>
      <c r="J76" s="134">
        <v>83.2</v>
      </c>
      <c r="K76" s="134" t="s">
        <v>193</v>
      </c>
    </row>
    <row r="77" spans="1:12" x14ac:dyDescent="0.25">
      <c r="A77" s="44" t="s">
        <v>106</v>
      </c>
      <c r="B77" s="4">
        <v>123</v>
      </c>
      <c r="C77" s="19">
        <v>45.6</v>
      </c>
      <c r="D77" s="65">
        <v>40</v>
      </c>
      <c r="E77" s="9">
        <f t="shared" ref="E77" si="13">B77*C77/1000</f>
        <v>5.6088000000000005</v>
      </c>
      <c r="F77" s="21"/>
      <c r="G77" s="21"/>
      <c r="H77" s="21"/>
      <c r="I77" s="21"/>
      <c r="J77" s="50"/>
      <c r="K77" s="50"/>
      <c r="L77" s="68"/>
    </row>
    <row r="78" spans="1:12" ht="15" hidden="1" customHeight="1" x14ac:dyDescent="0.25">
      <c r="A78" s="44" t="s">
        <v>147</v>
      </c>
      <c r="B78" s="4">
        <v>259</v>
      </c>
      <c r="C78" s="19"/>
      <c r="D78" s="19"/>
      <c r="E78" s="23">
        <f>B78*C78/1000</f>
        <v>0</v>
      </c>
      <c r="F78" s="21"/>
      <c r="G78" s="21"/>
      <c r="H78" s="21"/>
      <c r="I78" s="21"/>
      <c r="J78" s="50"/>
      <c r="K78" s="50"/>
      <c r="L78" s="68"/>
    </row>
    <row r="79" spans="1:12" ht="15" hidden="1" customHeight="1" x14ac:dyDescent="0.25">
      <c r="A79" s="44" t="s">
        <v>15</v>
      </c>
      <c r="B79" s="4"/>
      <c r="C79" s="19"/>
      <c r="D79" s="19"/>
      <c r="E79" s="23">
        <f>B79*C79/1000</f>
        <v>0</v>
      </c>
      <c r="F79" s="21"/>
      <c r="G79" s="21"/>
      <c r="H79" s="21"/>
      <c r="I79" s="21"/>
      <c r="J79" s="50"/>
      <c r="K79" s="50"/>
    </row>
    <row r="80" spans="1:12" ht="17.25" customHeight="1" x14ac:dyDescent="0.25">
      <c r="A80" s="44" t="s">
        <v>14</v>
      </c>
      <c r="B80" s="4">
        <v>94</v>
      </c>
      <c r="C80" s="19">
        <v>15</v>
      </c>
      <c r="D80" s="19">
        <v>15</v>
      </c>
      <c r="E80" s="23">
        <f>B80*C80/1000</f>
        <v>1.41</v>
      </c>
      <c r="F80" s="21"/>
      <c r="G80" s="21"/>
      <c r="H80" s="21"/>
      <c r="I80" s="21"/>
      <c r="J80" s="50"/>
      <c r="K80" s="50"/>
    </row>
    <row r="81" spans="1:11" ht="15" hidden="1" customHeight="1" x14ac:dyDescent="0.25">
      <c r="A81" s="46" t="s">
        <v>138</v>
      </c>
      <c r="B81" s="4"/>
      <c r="C81" s="17"/>
      <c r="D81" s="17"/>
      <c r="E81" s="8">
        <f t="shared" ref="E81:E84" si="14">B81*C81/1000</f>
        <v>0</v>
      </c>
      <c r="F81" s="7">
        <v>100</v>
      </c>
      <c r="G81" s="7">
        <v>0.4</v>
      </c>
      <c r="H81" s="7">
        <v>0</v>
      </c>
      <c r="I81" s="7">
        <v>14.4</v>
      </c>
      <c r="J81" s="47">
        <v>59.2</v>
      </c>
      <c r="K81" s="47"/>
    </row>
    <row r="82" spans="1:11" s="220" customFormat="1" ht="55.15" customHeight="1" x14ac:dyDescent="0.25">
      <c r="A82" s="124" t="s">
        <v>247</v>
      </c>
      <c r="B82" s="130">
        <v>240</v>
      </c>
      <c r="C82" s="132"/>
      <c r="D82" s="132"/>
      <c r="E82" s="125">
        <f>B82*F82/1000</f>
        <v>30</v>
      </c>
      <c r="F82" s="127">
        <v>125</v>
      </c>
      <c r="G82" s="127">
        <v>1.8</v>
      </c>
      <c r="H82" s="127">
        <v>1.5</v>
      </c>
      <c r="I82" s="127">
        <v>4.5</v>
      </c>
      <c r="J82" s="128">
        <v>38.700000000000003</v>
      </c>
      <c r="K82" s="134"/>
    </row>
    <row r="83" spans="1:11" x14ac:dyDescent="0.25">
      <c r="A83" s="46" t="s">
        <v>23</v>
      </c>
      <c r="B83" s="4">
        <v>72</v>
      </c>
      <c r="C83" s="17">
        <v>40</v>
      </c>
      <c r="D83" s="17">
        <v>40</v>
      </c>
      <c r="E83" s="8">
        <f t="shared" si="14"/>
        <v>2.88</v>
      </c>
      <c r="F83" s="7">
        <f>D83</f>
        <v>40</v>
      </c>
      <c r="G83" s="7">
        <v>1.9</v>
      </c>
      <c r="H83" s="7">
        <v>0.4</v>
      </c>
      <c r="I83" s="7">
        <v>17.5</v>
      </c>
      <c r="J83" s="47">
        <v>81</v>
      </c>
      <c r="K83" s="47"/>
    </row>
    <row r="84" spans="1:11" ht="15.75" thickBot="1" x14ac:dyDescent="0.3">
      <c r="A84" s="90" t="s">
        <v>27</v>
      </c>
      <c r="B84" s="91">
        <v>72</v>
      </c>
      <c r="C84" s="92">
        <v>60</v>
      </c>
      <c r="D84" s="92">
        <v>60</v>
      </c>
      <c r="E84" s="93">
        <f t="shared" si="14"/>
        <v>4.32</v>
      </c>
      <c r="F84" s="94">
        <f>D84</f>
        <v>60</v>
      </c>
      <c r="G84" s="94">
        <v>3</v>
      </c>
      <c r="H84" s="94">
        <v>0.8</v>
      </c>
      <c r="I84" s="94">
        <v>24.3</v>
      </c>
      <c r="J84" s="95">
        <v>77.8</v>
      </c>
      <c r="K84" s="95"/>
    </row>
  </sheetData>
  <mergeCells count="10">
    <mergeCell ref="K2:K3"/>
    <mergeCell ref="A44:A45"/>
    <mergeCell ref="B44:B45"/>
    <mergeCell ref="C44:F44"/>
    <mergeCell ref="G44:J44"/>
    <mergeCell ref="A2:A3"/>
    <mergeCell ref="B2:B3"/>
    <mergeCell ref="C2:F2"/>
    <mergeCell ref="G2:J2"/>
    <mergeCell ref="K44:K4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topLeftCell="A19" workbookViewId="0">
      <selection activeCell="A83" sqref="A83"/>
    </sheetView>
  </sheetViews>
  <sheetFormatPr defaultColWidth="9.140625" defaultRowHeight="15" x14ac:dyDescent="0.25"/>
  <cols>
    <col min="1" max="1" width="27.140625" style="1" customWidth="1"/>
    <col min="2" max="2" width="6.140625" style="1" customWidth="1"/>
    <col min="3" max="3" width="5.5703125" style="1" customWidth="1"/>
    <col min="4" max="4" width="6.28515625" style="1" customWidth="1"/>
    <col min="5" max="5" width="7.85546875" style="1" customWidth="1"/>
    <col min="6" max="6" width="6.28515625" style="1" customWidth="1"/>
    <col min="7" max="7" width="5.85546875" style="1" customWidth="1"/>
    <col min="8" max="8" width="5.7109375" style="1" customWidth="1"/>
    <col min="9" max="9" width="6" style="1" customWidth="1"/>
    <col min="10" max="10" width="6.42578125" style="1" customWidth="1"/>
    <col min="11" max="11" width="9.7109375" style="1" customWidth="1"/>
    <col min="12" max="16384" width="9.140625" style="1"/>
  </cols>
  <sheetData>
    <row r="2" spans="1:12" ht="15.75" thickBot="1" x14ac:dyDescent="0.3"/>
    <row r="3" spans="1:12" ht="14.45" customHeight="1" x14ac:dyDescent="0.25">
      <c r="A3" s="286" t="s">
        <v>257</v>
      </c>
      <c r="B3" s="288" t="s">
        <v>1</v>
      </c>
      <c r="C3" s="290"/>
      <c r="D3" s="290"/>
      <c r="E3" s="290"/>
      <c r="F3" s="290"/>
      <c r="G3" s="291" t="s">
        <v>6</v>
      </c>
      <c r="H3" s="291"/>
      <c r="I3" s="291"/>
      <c r="J3" s="291"/>
      <c r="K3" s="284" t="s">
        <v>175</v>
      </c>
    </row>
    <row r="4" spans="1:12" ht="25.5" thickBot="1" x14ac:dyDescent="0.3">
      <c r="A4" s="287"/>
      <c r="B4" s="289"/>
      <c r="C4" s="31" t="s">
        <v>2</v>
      </c>
      <c r="D4" s="31" t="s">
        <v>3</v>
      </c>
      <c r="E4" s="31" t="s">
        <v>4</v>
      </c>
      <c r="F4" s="31" t="s">
        <v>5</v>
      </c>
      <c r="G4" s="32" t="s">
        <v>7</v>
      </c>
      <c r="H4" s="31" t="s">
        <v>8</v>
      </c>
      <c r="I4" s="31" t="s">
        <v>22</v>
      </c>
      <c r="J4" s="98" t="s">
        <v>9</v>
      </c>
      <c r="K4" s="285"/>
    </row>
    <row r="5" spans="1:12" ht="18.75" x14ac:dyDescent="0.3">
      <c r="A5" s="38" t="s">
        <v>30</v>
      </c>
      <c r="B5" s="14"/>
      <c r="C5" s="15"/>
      <c r="D5" s="15"/>
      <c r="E5" s="15"/>
      <c r="F5" s="34"/>
      <c r="G5" s="15"/>
      <c r="H5" s="15"/>
      <c r="I5" s="15"/>
      <c r="J5" s="15"/>
      <c r="K5" s="139"/>
    </row>
    <row r="6" spans="1:12" ht="23.45" customHeight="1" x14ac:dyDescent="0.25">
      <c r="A6" s="78" t="s">
        <v>24</v>
      </c>
      <c r="B6" s="79"/>
      <c r="C6" s="79"/>
      <c r="D6" s="79"/>
      <c r="E6" s="80">
        <f t="shared" ref="E6:J6" si="0">E7+E9+E20+E25+E36+E37+E38</f>
        <v>129.51519999999999</v>
      </c>
      <c r="F6" s="83">
        <f t="shared" si="0"/>
        <v>830</v>
      </c>
      <c r="G6" s="81">
        <f t="shared" si="0"/>
        <v>26.999999999999996</v>
      </c>
      <c r="H6" s="81">
        <f t="shared" si="0"/>
        <v>29</v>
      </c>
      <c r="I6" s="81">
        <f t="shared" si="0"/>
        <v>85.4</v>
      </c>
      <c r="J6" s="111">
        <f t="shared" si="0"/>
        <v>708.59999999999991</v>
      </c>
      <c r="K6" s="82"/>
    </row>
    <row r="7" spans="1:12" ht="18" customHeight="1" x14ac:dyDescent="0.25">
      <c r="A7" s="124" t="s">
        <v>300</v>
      </c>
      <c r="B7" s="4"/>
      <c r="C7" s="7"/>
      <c r="D7" s="7"/>
      <c r="E7" s="125">
        <f>E8</f>
        <v>29.053999999999998</v>
      </c>
      <c r="F7" s="127">
        <v>80</v>
      </c>
      <c r="G7" s="127">
        <v>0.5</v>
      </c>
      <c r="H7" s="127">
        <v>0.1</v>
      </c>
      <c r="I7" s="127">
        <v>1.3</v>
      </c>
      <c r="J7" s="128">
        <v>6.9</v>
      </c>
      <c r="K7" s="134" t="s">
        <v>261</v>
      </c>
    </row>
    <row r="8" spans="1:12" ht="28.9" customHeight="1" x14ac:dyDescent="0.25">
      <c r="A8" s="49" t="s">
        <v>260</v>
      </c>
      <c r="B8" s="4">
        <v>199</v>
      </c>
      <c r="C8" s="20">
        <v>146</v>
      </c>
      <c r="D8" s="20">
        <v>80</v>
      </c>
      <c r="E8" s="6">
        <f t="shared" ref="E8:E35" si="1">B8*C8/1000</f>
        <v>29.053999999999998</v>
      </c>
      <c r="F8" s="20"/>
      <c r="G8" s="20"/>
      <c r="H8" s="20"/>
      <c r="I8" s="20"/>
      <c r="J8" s="102"/>
      <c r="K8" s="45"/>
      <c r="L8" s="77"/>
    </row>
    <row r="9" spans="1:12" ht="28.9" customHeight="1" x14ac:dyDescent="0.25">
      <c r="A9" s="216" t="s">
        <v>303</v>
      </c>
      <c r="B9" s="206"/>
      <c r="C9" s="7"/>
      <c r="D9" s="7"/>
      <c r="E9" s="125">
        <f>E10+E11+E12+E13+E14+E15+E16+E17+E18+E19</f>
        <v>24.238000000000003</v>
      </c>
      <c r="F9" s="127">
        <v>250</v>
      </c>
      <c r="G9" s="127">
        <v>4.3</v>
      </c>
      <c r="H9" s="127">
        <v>5.7</v>
      </c>
      <c r="I9" s="127">
        <v>16.7</v>
      </c>
      <c r="J9" s="134">
        <v>135</v>
      </c>
      <c r="K9" s="134" t="s">
        <v>180</v>
      </c>
    </row>
    <row r="10" spans="1:12" ht="17.45" customHeight="1" x14ac:dyDescent="0.25">
      <c r="A10" s="42" t="s">
        <v>155</v>
      </c>
      <c r="B10" s="206">
        <v>30</v>
      </c>
      <c r="C10" s="2">
        <v>25</v>
      </c>
      <c r="D10" s="2">
        <v>20</v>
      </c>
      <c r="E10" s="6">
        <f t="shared" ref="E10" si="2">B10*C10/1000</f>
        <v>0.75</v>
      </c>
      <c r="F10" s="2"/>
      <c r="G10" s="2"/>
      <c r="H10" s="2"/>
      <c r="I10" s="2"/>
      <c r="J10" s="218"/>
      <c r="K10" s="50"/>
    </row>
    <row r="11" spans="1:12" ht="16.149999999999999" customHeight="1" x14ac:dyDescent="0.25">
      <c r="A11" s="42" t="s">
        <v>151</v>
      </c>
      <c r="B11" s="206">
        <v>784</v>
      </c>
      <c r="C11" s="2">
        <v>16</v>
      </c>
      <c r="D11" s="2">
        <v>16</v>
      </c>
      <c r="E11" s="6">
        <f>C11*B11/1000</f>
        <v>12.544</v>
      </c>
      <c r="F11" s="2"/>
      <c r="G11" s="2"/>
      <c r="H11" s="2"/>
      <c r="I11" s="2"/>
      <c r="J11" s="218"/>
      <c r="K11" s="50"/>
    </row>
    <row r="12" spans="1:12" x14ac:dyDescent="0.25">
      <c r="A12" s="42" t="s">
        <v>10</v>
      </c>
      <c r="B12" s="206">
        <v>34</v>
      </c>
      <c r="C12" s="2">
        <v>31</v>
      </c>
      <c r="D12" s="2">
        <v>20</v>
      </c>
      <c r="E12" s="6">
        <f t="shared" ref="E12:E19" si="3">B12*C12/1000</f>
        <v>1.054</v>
      </c>
      <c r="F12" s="2"/>
      <c r="G12" s="2"/>
      <c r="H12" s="2"/>
      <c r="I12" s="2"/>
      <c r="J12" s="218"/>
      <c r="K12" s="58"/>
    </row>
    <row r="13" spans="1:12" x14ac:dyDescent="0.25">
      <c r="A13" s="42" t="s">
        <v>11</v>
      </c>
      <c r="B13" s="206">
        <v>34</v>
      </c>
      <c r="C13" s="2">
        <v>17</v>
      </c>
      <c r="D13" s="2">
        <v>13</v>
      </c>
      <c r="E13" s="6">
        <f t="shared" si="3"/>
        <v>0.57799999999999996</v>
      </c>
      <c r="F13" s="2"/>
      <c r="G13" s="2"/>
      <c r="H13" s="2"/>
      <c r="I13" s="2"/>
      <c r="J13" s="218"/>
      <c r="K13" s="58"/>
    </row>
    <row r="14" spans="1:12" x14ac:dyDescent="0.25">
      <c r="A14" s="42" t="s">
        <v>12</v>
      </c>
      <c r="B14" s="206">
        <v>30</v>
      </c>
      <c r="C14" s="2">
        <v>53</v>
      </c>
      <c r="D14" s="2">
        <v>40</v>
      </c>
      <c r="E14" s="6">
        <f t="shared" si="3"/>
        <v>1.59</v>
      </c>
      <c r="F14" s="2"/>
      <c r="G14" s="2"/>
      <c r="H14" s="2"/>
      <c r="I14" s="2"/>
      <c r="J14" s="218"/>
      <c r="K14" s="58"/>
    </row>
    <row r="15" spans="1:12" x14ac:dyDescent="0.25">
      <c r="A15" s="42" t="s">
        <v>29</v>
      </c>
      <c r="B15" s="206">
        <v>41</v>
      </c>
      <c r="C15" s="2">
        <v>12</v>
      </c>
      <c r="D15" s="2">
        <v>10</v>
      </c>
      <c r="E15" s="6">
        <f t="shared" si="3"/>
        <v>0.49199999999999999</v>
      </c>
      <c r="F15" s="2"/>
      <c r="G15" s="2"/>
      <c r="H15" s="2"/>
      <c r="I15" s="2"/>
      <c r="J15" s="218"/>
      <c r="K15" s="58"/>
    </row>
    <row r="16" spans="1:12" x14ac:dyDescent="0.25">
      <c r="A16" s="42" t="s">
        <v>301</v>
      </c>
      <c r="B16" s="206">
        <v>1005</v>
      </c>
      <c r="C16" s="2">
        <v>4</v>
      </c>
      <c r="D16" s="2">
        <v>4</v>
      </c>
      <c r="E16" s="6">
        <f t="shared" si="3"/>
        <v>4.0199999999999996</v>
      </c>
      <c r="F16" s="2"/>
      <c r="G16" s="2"/>
      <c r="H16" s="2"/>
      <c r="I16" s="2"/>
      <c r="J16" s="218"/>
      <c r="K16" s="58"/>
    </row>
    <row r="17" spans="1:12" s="199" customFormat="1" x14ac:dyDescent="0.25">
      <c r="A17" s="42" t="s">
        <v>13</v>
      </c>
      <c r="B17" s="206">
        <v>311</v>
      </c>
      <c r="C17" s="2">
        <v>5</v>
      </c>
      <c r="D17" s="2">
        <v>5</v>
      </c>
      <c r="E17" s="6">
        <f t="shared" si="3"/>
        <v>1.5549999999999999</v>
      </c>
      <c r="F17" s="2"/>
      <c r="G17" s="2"/>
      <c r="H17" s="2"/>
      <c r="I17" s="2"/>
      <c r="J17" s="218"/>
      <c r="K17" s="58"/>
    </row>
    <row r="18" spans="1:12" s="199" customFormat="1" x14ac:dyDescent="0.25">
      <c r="A18" s="42" t="s">
        <v>14</v>
      </c>
      <c r="B18" s="206">
        <v>94</v>
      </c>
      <c r="C18" s="2">
        <v>0.5</v>
      </c>
      <c r="D18" s="2">
        <v>0.5</v>
      </c>
      <c r="E18" s="6">
        <f t="shared" si="3"/>
        <v>4.7E-2</v>
      </c>
      <c r="F18" s="2"/>
      <c r="G18" s="2"/>
      <c r="H18" s="2"/>
      <c r="I18" s="2"/>
      <c r="J18" s="218"/>
      <c r="K18" s="58"/>
    </row>
    <row r="19" spans="1:12" s="199" customFormat="1" x14ac:dyDescent="0.25">
      <c r="A19" s="42" t="s">
        <v>302</v>
      </c>
      <c r="B19" s="206">
        <v>268</v>
      </c>
      <c r="C19" s="2">
        <v>6</v>
      </c>
      <c r="D19" s="2">
        <v>6</v>
      </c>
      <c r="E19" s="6">
        <f t="shared" si="3"/>
        <v>1.6080000000000001</v>
      </c>
      <c r="F19" s="2"/>
      <c r="G19" s="2"/>
      <c r="H19" s="2"/>
      <c r="I19" s="2"/>
      <c r="J19" s="218"/>
      <c r="K19" s="58"/>
    </row>
    <row r="20" spans="1:12" ht="30" x14ac:dyDescent="0.25">
      <c r="A20" s="46" t="s">
        <v>73</v>
      </c>
      <c r="B20" s="4"/>
      <c r="C20" s="17"/>
      <c r="D20" s="17"/>
      <c r="E20" s="125">
        <f>E21+E22+E23+E24</f>
        <v>49.423000000000002</v>
      </c>
      <c r="F20" s="127">
        <v>90</v>
      </c>
      <c r="G20" s="127">
        <v>14.6</v>
      </c>
      <c r="H20" s="127">
        <v>13.6</v>
      </c>
      <c r="I20" s="127">
        <v>0.6</v>
      </c>
      <c r="J20" s="128">
        <v>183.2</v>
      </c>
      <c r="K20" s="134" t="s">
        <v>181</v>
      </c>
    </row>
    <row r="21" spans="1:12" s="29" customFormat="1" ht="45" x14ac:dyDescent="0.25">
      <c r="A21" s="224" t="s">
        <v>74</v>
      </c>
      <c r="B21" s="4">
        <v>337</v>
      </c>
      <c r="C21" s="19">
        <v>142</v>
      </c>
      <c r="D21" s="19">
        <v>135</v>
      </c>
      <c r="E21" s="6">
        <f t="shared" si="1"/>
        <v>47.853999999999999</v>
      </c>
      <c r="F21" s="21"/>
      <c r="G21" s="21"/>
      <c r="H21" s="21"/>
      <c r="I21" s="21"/>
      <c r="J21" s="103"/>
      <c r="K21" s="50"/>
    </row>
    <row r="22" spans="1:12" s="29" customFormat="1" x14ac:dyDescent="0.25">
      <c r="A22" s="49" t="s">
        <v>71</v>
      </c>
      <c r="B22" s="4">
        <v>268</v>
      </c>
      <c r="C22" s="19">
        <v>4</v>
      </c>
      <c r="D22" s="19">
        <v>4</v>
      </c>
      <c r="E22" s="6">
        <f t="shared" si="1"/>
        <v>1.0720000000000001</v>
      </c>
      <c r="F22" s="21"/>
      <c r="G22" s="21"/>
      <c r="H22" s="21"/>
      <c r="I22" s="21"/>
      <c r="J22" s="103"/>
      <c r="K22" s="50"/>
    </row>
    <row r="23" spans="1:12" x14ac:dyDescent="0.25">
      <c r="A23" s="42" t="s">
        <v>75</v>
      </c>
      <c r="B23" s="4">
        <v>214</v>
      </c>
      <c r="C23" s="2">
        <v>0.5</v>
      </c>
      <c r="D23" s="2">
        <v>0.4</v>
      </c>
      <c r="E23" s="6">
        <f t="shared" si="1"/>
        <v>0.107</v>
      </c>
      <c r="F23" s="16"/>
      <c r="G23" s="16"/>
      <c r="H23" s="16"/>
      <c r="I23" s="16"/>
      <c r="J23" s="101"/>
      <c r="K23" s="51"/>
      <c r="L23" s="29"/>
    </row>
    <row r="24" spans="1:12" x14ac:dyDescent="0.25">
      <c r="A24" s="42" t="s">
        <v>34</v>
      </c>
      <c r="B24" s="4">
        <v>195</v>
      </c>
      <c r="C24" s="2">
        <v>2</v>
      </c>
      <c r="D24" s="2">
        <v>2</v>
      </c>
      <c r="E24" s="6">
        <f t="shared" si="1"/>
        <v>0.39</v>
      </c>
      <c r="F24" s="16"/>
      <c r="G24" s="16"/>
      <c r="H24" s="16"/>
      <c r="I24" s="16"/>
      <c r="J24" s="101"/>
      <c r="K24" s="51"/>
    </row>
    <row r="25" spans="1:12" ht="17.45" customHeight="1" x14ac:dyDescent="0.25">
      <c r="A25" s="124" t="s">
        <v>76</v>
      </c>
      <c r="B25" s="130"/>
      <c r="C25" s="132"/>
      <c r="D25" s="132"/>
      <c r="E25" s="125">
        <f>E26+E27+E28+E29+E31+E32+E33+E34+E35</f>
        <v>11.480199999999998</v>
      </c>
      <c r="F25" s="127">
        <v>150</v>
      </c>
      <c r="G25" s="127">
        <v>4.5</v>
      </c>
      <c r="H25" s="127">
        <v>8.9</v>
      </c>
      <c r="I25" s="127">
        <v>19.2</v>
      </c>
      <c r="J25" s="128">
        <v>174.8</v>
      </c>
      <c r="K25" s="134" t="s">
        <v>182</v>
      </c>
    </row>
    <row r="26" spans="1:12" x14ac:dyDescent="0.25">
      <c r="A26" s="42" t="s">
        <v>10</v>
      </c>
      <c r="B26" s="4">
        <v>34</v>
      </c>
      <c r="C26" s="2">
        <v>166</v>
      </c>
      <c r="D26" s="2">
        <v>108</v>
      </c>
      <c r="E26" s="6">
        <f t="shared" si="1"/>
        <v>5.6440000000000001</v>
      </c>
      <c r="F26" s="16"/>
      <c r="G26" s="16"/>
      <c r="H26" s="16"/>
      <c r="I26" s="16"/>
      <c r="J26" s="101"/>
      <c r="K26" s="51"/>
    </row>
    <row r="27" spans="1:12" ht="14.45" customHeight="1" x14ac:dyDescent="0.25">
      <c r="A27" s="42" t="s">
        <v>11</v>
      </c>
      <c r="B27" s="4">
        <v>34</v>
      </c>
      <c r="C27" s="2">
        <v>27</v>
      </c>
      <c r="D27" s="2">
        <v>20</v>
      </c>
      <c r="E27" s="6">
        <f t="shared" si="1"/>
        <v>0.91800000000000004</v>
      </c>
      <c r="F27" s="16"/>
      <c r="G27" s="16"/>
      <c r="H27" s="16"/>
      <c r="I27" s="16"/>
      <c r="J27" s="101"/>
      <c r="K27" s="51"/>
    </row>
    <row r="28" spans="1:12" x14ac:dyDescent="0.25">
      <c r="A28" s="42" t="s">
        <v>29</v>
      </c>
      <c r="B28" s="4">
        <v>41</v>
      </c>
      <c r="C28" s="2">
        <v>15</v>
      </c>
      <c r="D28" s="2">
        <v>13</v>
      </c>
      <c r="E28" s="6">
        <f t="shared" si="1"/>
        <v>0.61499999999999999</v>
      </c>
      <c r="F28" s="16"/>
      <c r="G28" s="16"/>
      <c r="H28" s="16"/>
      <c r="I28" s="16"/>
      <c r="J28" s="101"/>
      <c r="K28" s="51"/>
    </row>
    <row r="29" spans="1:12" x14ac:dyDescent="0.25">
      <c r="A29" s="42" t="s">
        <v>34</v>
      </c>
      <c r="B29" s="4">
        <v>195</v>
      </c>
      <c r="C29" s="2">
        <v>8</v>
      </c>
      <c r="D29" s="2">
        <v>8</v>
      </c>
      <c r="E29" s="6">
        <f t="shared" si="1"/>
        <v>1.56</v>
      </c>
      <c r="F29" s="16"/>
      <c r="G29" s="16"/>
      <c r="H29" s="16"/>
      <c r="I29" s="16"/>
      <c r="J29" s="101"/>
      <c r="K29" s="51"/>
    </row>
    <row r="30" spans="1:12" s="3" customFormat="1" x14ac:dyDescent="0.25">
      <c r="A30" s="56" t="s">
        <v>77</v>
      </c>
      <c r="B30" s="4"/>
      <c r="C30" s="16"/>
      <c r="D30" s="16"/>
      <c r="E30" s="6"/>
      <c r="F30" s="16"/>
      <c r="G30" s="16"/>
      <c r="H30" s="16"/>
      <c r="I30" s="16"/>
      <c r="J30" s="101"/>
      <c r="K30" s="51"/>
    </row>
    <row r="31" spans="1:12" x14ac:dyDescent="0.25">
      <c r="A31" s="42" t="s">
        <v>71</v>
      </c>
      <c r="B31" s="4">
        <v>268</v>
      </c>
      <c r="C31" s="2">
        <v>8</v>
      </c>
      <c r="D31" s="2">
        <v>8</v>
      </c>
      <c r="E31" s="6">
        <f t="shared" si="1"/>
        <v>2.1440000000000001</v>
      </c>
      <c r="F31" s="16"/>
      <c r="G31" s="16"/>
      <c r="H31" s="16"/>
      <c r="I31" s="16"/>
      <c r="J31" s="101"/>
      <c r="K31" s="51"/>
    </row>
    <row r="32" spans="1:12" x14ac:dyDescent="0.25">
      <c r="A32" s="42" t="s">
        <v>28</v>
      </c>
      <c r="B32" s="4">
        <v>54</v>
      </c>
      <c r="C32" s="2">
        <v>1.7</v>
      </c>
      <c r="D32" s="2">
        <v>1.7</v>
      </c>
      <c r="E32" s="6">
        <f t="shared" si="1"/>
        <v>9.1799999999999993E-2</v>
      </c>
      <c r="F32" s="16"/>
      <c r="G32" s="16"/>
      <c r="H32" s="16"/>
      <c r="I32" s="16"/>
      <c r="J32" s="101"/>
      <c r="K32" s="51"/>
    </row>
    <row r="33" spans="1:11" x14ac:dyDescent="0.25">
      <c r="A33" s="42" t="s">
        <v>11</v>
      </c>
      <c r="B33" s="4">
        <v>34</v>
      </c>
      <c r="C33" s="2">
        <v>5.3</v>
      </c>
      <c r="D33" s="2">
        <v>4</v>
      </c>
      <c r="E33" s="6">
        <f t="shared" si="1"/>
        <v>0.1802</v>
      </c>
      <c r="F33" s="16"/>
      <c r="G33" s="16"/>
      <c r="H33" s="16"/>
      <c r="I33" s="16"/>
      <c r="J33" s="101"/>
      <c r="K33" s="51"/>
    </row>
    <row r="34" spans="1:11" x14ac:dyDescent="0.25">
      <c r="A34" s="42" t="s">
        <v>29</v>
      </c>
      <c r="B34" s="4">
        <v>41</v>
      </c>
      <c r="C34" s="2">
        <v>5</v>
      </c>
      <c r="D34" s="2">
        <v>4</v>
      </c>
      <c r="E34" s="6">
        <f t="shared" si="1"/>
        <v>0.20499999999999999</v>
      </c>
      <c r="F34" s="16"/>
      <c r="G34" s="16"/>
      <c r="H34" s="16"/>
      <c r="I34" s="16"/>
      <c r="J34" s="101"/>
      <c r="K34" s="51"/>
    </row>
    <row r="35" spans="1:11" x14ac:dyDescent="0.25">
      <c r="A35" s="42" t="s">
        <v>14</v>
      </c>
      <c r="B35" s="4">
        <v>94</v>
      </c>
      <c r="C35" s="2">
        <v>1.3</v>
      </c>
      <c r="D35" s="2">
        <v>1.3</v>
      </c>
      <c r="E35" s="6">
        <f t="shared" si="1"/>
        <v>0.1222</v>
      </c>
      <c r="F35" s="16"/>
      <c r="G35" s="16"/>
      <c r="H35" s="16"/>
      <c r="I35" s="16"/>
      <c r="J35" s="101"/>
      <c r="K35" s="51"/>
    </row>
    <row r="36" spans="1:11" ht="41.45" customHeight="1" x14ac:dyDescent="0.25">
      <c r="A36" s="124" t="s">
        <v>78</v>
      </c>
      <c r="B36" s="130">
        <v>55</v>
      </c>
      <c r="C36" s="132"/>
      <c r="D36" s="132"/>
      <c r="E36" s="125">
        <f>B36*F36/1000</f>
        <v>11</v>
      </c>
      <c r="F36" s="127">
        <v>200</v>
      </c>
      <c r="G36" s="127">
        <v>0.4</v>
      </c>
      <c r="H36" s="127">
        <v>0</v>
      </c>
      <c r="I36" s="127">
        <v>22</v>
      </c>
      <c r="J36" s="134">
        <v>89.6</v>
      </c>
      <c r="K36" s="134" t="s">
        <v>183</v>
      </c>
    </row>
    <row r="37" spans="1:11" x14ac:dyDescent="0.25">
      <c r="A37" s="46" t="s">
        <v>23</v>
      </c>
      <c r="B37" s="4">
        <v>72</v>
      </c>
      <c r="C37" s="17"/>
      <c r="D37" s="17"/>
      <c r="E37" s="8">
        <f t="shared" ref="E37:E38" si="4">B37*F37/1000</f>
        <v>1.44</v>
      </c>
      <c r="F37" s="7">
        <v>20</v>
      </c>
      <c r="G37" s="7">
        <v>0.7</v>
      </c>
      <c r="H37" s="7">
        <v>0.1</v>
      </c>
      <c r="I37" s="7">
        <v>9.4</v>
      </c>
      <c r="J37" s="99">
        <v>41.3</v>
      </c>
      <c r="K37" s="47"/>
    </row>
    <row r="38" spans="1:11" ht="15.75" thickBot="1" x14ac:dyDescent="0.3">
      <c r="A38" s="90" t="s">
        <v>27</v>
      </c>
      <c r="B38" s="91">
        <v>72</v>
      </c>
      <c r="C38" s="92"/>
      <c r="D38" s="92"/>
      <c r="E38" s="93">
        <f t="shared" si="4"/>
        <v>2.88</v>
      </c>
      <c r="F38" s="94">
        <v>40</v>
      </c>
      <c r="G38" s="94">
        <v>2</v>
      </c>
      <c r="H38" s="94">
        <v>0.6</v>
      </c>
      <c r="I38" s="94">
        <v>16.2</v>
      </c>
      <c r="J38" s="109">
        <v>77.8</v>
      </c>
      <c r="K38" s="95"/>
    </row>
    <row r="40" spans="1:11" ht="15.75" thickBot="1" x14ac:dyDescent="0.3"/>
    <row r="41" spans="1:11" x14ac:dyDescent="0.25">
      <c r="A41" s="286" t="s">
        <v>0</v>
      </c>
      <c r="B41" s="288" t="s">
        <v>1</v>
      </c>
      <c r="C41" s="290"/>
      <c r="D41" s="290"/>
      <c r="E41" s="290"/>
      <c r="F41" s="290"/>
      <c r="G41" s="291" t="s">
        <v>6</v>
      </c>
      <c r="H41" s="291"/>
      <c r="I41" s="291"/>
      <c r="J41" s="292"/>
      <c r="K41" s="284" t="s">
        <v>175</v>
      </c>
    </row>
    <row r="42" spans="1:11" ht="25.9" customHeight="1" thickBot="1" x14ac:dyDescent="0.3">
      <c r="A42" s="287"/>
      <c r="B42" s="289"/>
      <c r="C42" s="31" t="s">
        <v>2</v>
      </c>
      <c r="D42" s="31" t="s">
        <v>3</v>
      </c>
      <c r="E42" s="31" t="s">
        <v>4</v>
      </c>
      <c r="F42" s="31" t="s">
        <v>5</v>
      </c>
      <c r="G42" s="32" t="s">
        <v>7</v>
      </c>
      <c r="H42" s="31" t="s">
        <v>8</v>
      </c>
      <c r="I42" s="31" t="s">
        <v>22</v>
      </c>
      <c r="J42" s="33" t="s">
        <v>9</v>
      </c>
      <c r="K42" s="285"/>
    </row>
    <row r="43" spans="1:11" ht="18.75" x14ac:dyDescent="0.3">
      <c r="A43" s="38" t="s">
        <v>30</v>
      </c>
      <c r="B43" s="14"/>
      <c r="C43" s="15"/>
      <c r="D43" s="15"/>
      <c r="E43" s="15"/>
      <c r="F43" s="34"/>
      <c r="G43" s="15"/>
      <c r="H43" s="15"/>
      <c r="I43" s="15"/>
      <c r="J43" s="30"/>
      <c r="K43" s="139"/>
    </row>
    <row r="44" spans="1:11" ht="15.75" x14ac:dyDescent="0.25">
      <c r="A44" s="78" t="s">
        <v>24</v>
      </c>
      <c r="B44" s="79"/>
      <c r="C44" s="79"/>
      <c r="D44" s="79"/>
      <c r="E44" s="80">
        <f t="shared" ref="E44:J44" si="5">E45+E47+E58+E63+E74+E75+E76</f>
        <v>147.24239999999998</v>
      </c>
      <c r="F44" s="83">
        <f t="shared" si="5"/>
        <v>930</v>
      </c>
      <c r="G44" s="80">
        <f t="shared" si="5"/>
        <v>31.799999999999994</v>
      </c>
      <c r="H44" s="80">
        <f t="shared" si="5"/>
        <v>33.4</v>
      </c>
      <c r="I44" s="81">
        <f t="shared" si="5"/>
        <v>105.8</v>
      </c>
      <c r="J44" s="81">
        <f t="shared" si="5"/>
        <v>851</v>
      </c>
      <c r="K44" s="82"/>
    </row>
    <row r="45" spans="1:11" ht="27.6" customHeight="1" x14ac:dyDescent="0.25">
      <c r="A45" s="124" t="s">
        <v>300</v>
      </c>
      <c r="B45" s="130"/>
      <c r="C45" s="127"/>
      <c r="D45" s="127"/>
      <c r="E45" s="125">
        <f>E46</f>
        <v>36.218000000000004</v>
      </c>
      <c r="F45" s="127">
        <v>100</v>
      </c>
      <c r="G45" s="127">
        <v>0.8</v>
      </c>
      <c r="H45" s="127">
        <v>0.1</v>
      </c>
      <c r="I45" s="127">
        <v>1.6</v>
      </c>
      <c r="J45" s="128">
        <v>10.6</v>
      </c>
      <c r="K45" s="134" t="s">
        <v>261</v>
      </c>
    </row>
    <row r="46" spans="1:11" ht="30" x14ac:dyDescent="0.25">
      <c r="A46" s="49" t="s">
        <v>260</v>
      </c>
      <c r="B46" s="219">
        <v>199</v>
      </c>
      <c r="C46" s="20">
        <v>182</v>
      </c>
      <c r="D46" s="20">
        <v>100</v>
      </c>
      <c r="E46" s="6">
        <f t="shared" ref="E46" si="6">B46*C46/1000</f>
        <v>36.218000000000004</v>
      </c>
      <c r="F46" s="20"/>
      <c r="G46" s="20"/>
      <c r="H46" s="20"/>
      <c r="I46" s="20"/>
      <c r="J46" s="102"/>
      <c r="K46" s="45"/>
    </row>
    <row r="47" spans="1:11" ht="30" x14ac:dyDescent="0.25">
      <c r="A47" s="216" t="s">
        <v>303</v>
      </c>
      <c r="B47" s="219"/>
      <c r="C47" s="7"/>
      <c r="D47" s="7"/>
      <c r="E47" s="125">
        <f>E48+E49+E50+E51+E52+E53+E54+E55+E56+E57</f>
        <v>24.238000000000003</v>
      </c>
      <c r="F47" s="127">
        <v>250</v>
      </c>
      <c r="G47" s="127">
        <v>4.3</v>
      </c>
      <c r="H47" s="127">
        <v>5.7</v>
      </c>
      <c r="I47" s="127">
        <v>16.7</v>
      </c>
      <c r="J47" s="134">
        <v>135</v>
      </c>
      <c r="K47" s="134" t="s">
        <v>180</v>
      </c>
    </row>
    <row r="48" spans="1:11" x14ac:dyDescent="0.25">
      <c r="A48" s="217" t="s">
        <v>155</v>
      </c>
      <c r="B48" s="219">
        <v>30</v>
      </c>
      <c r="C48" s="2">
        <v>25</v>
      </c>
      <c r="D48" s="2">
        <v>20</v>
      </c>
      <c r="E48" s="6">
        <f t="shared" ref="E48:E57" si="7">B48*C48/1000</f>
        <v>0.75</v>
      </c>
      <c r="F48" s="2"/>
      <c r="G48" s="2"/>
      <c r="H48" s="2"/>
      <c r="I48" s="2"/>
      <c r="J48" s="218"/>
      <c r="K48" s="50"/>
    </row>
    <row r="49" spans="1:12" ht="15.6" customHeight="1" x14ac:dyDescent="0.25">
      <c r="A49" s="217" t="s">
        <v>151</v>
      </c>
      <c r="B49" s="219">
        <v>784</v>
      </c>
      <c r="C49" s="2">
        <v>16</v>
      </c>
      <c r="D49" s="2">
        <v>16</v>
      </c>
      <c r="E49" s="6">
        <f>C49*B49/1000</f>
        <v>12.544</v>
      </c>
      <c r="F49" s="2"/>
      <c r="G49" s="2"/>
      <c r="H49" s="2"/>
      <c r="I49" s="2"/>
      <c r="J49" s="218"/>
      <c r="K49" s="50"/>
    </row>
    <row r="50" spans="1:12" x14ac:dyDescent="0.25">
      <c r="A50" s="217" t="s">
        <v>10</v>
      </c>
      <c r="B50" s="219">
        <v>34</v>
      </c>
      <c r="C50" s="2">
        <v>31</v>
      </c>
      <c r="D50" s="2">
        <v>20</v>
      </c>
      <c r="E50" s="6">
        <f t="shared" si="7"/>
        <v>1.054</v>
      </c>
      <c r="F50" s="2"/>
      <c r="G50" s="2"/>
      <c r="H50" s="2"/>
      <c r="I50" s="2"/>
      <c r="J50" s="218"/>
      <c r="K50" s="58"/>
    </row>
    <row r="51" spans="1:12" x14ac:dyDescent="0.25">
      <c r="A51" s="217" t="s">
        <v>11</v>
      </c>
      <c r="B51" s="219">
        <v>34</v>
      </c>
      <c r="C51" s="2">
        <v>17</v>
      </c>
      <c r="D51" s="2">
        <v>13</v>
      </c>
      <c r="E51" s="6">
        <f t="shared" si="7"/>
        <v>0.57799999999999996</v>
      </c>
      <c r="F51" s="2"/>
      <c r="G51" s="2"/>
      <c r="H51" s="2"/>
      <c r="I51" s="2"/>
      <c r="J51" s="218"/>
      <c r="K51" s="58"/>
    </row>
    <row r="52" spans="1:12" x14ac:dyDescent="0.25">
      <c r="A52" s="217" t="s">
        <v>12</v>
      </c>
      <c r="B52" s="219">
        <v>30</v>
      </c>
      <c r="C52" s="2">
        <v>53</v>
      </c>
      <c r="D52" s="2">
        <v>40</v>
      </c>
      <c r="E52" s="6">
        <f t="shared" si="7"/>
        <v>1.59</v>
      </c>
      <c r="F52" s="2"/>
      <c r="G52" s="2"/>
      <c r="H52" s="2"/>
      <c r="I52" s="2"/>
      <c r="J52" s="218"/>
      <c r="K52" s="58"/>
    </row>
    <row r="53" spans="1:12" x14ac:dyDescent="0.25">
      <c r="A53" s="217" t="s">
        <v>29</v>
      </c>
      <c r="B53" s="219">
        <v>41</v>
      </c>
      <c r="C53" s="2">
        <v>12</v>
      </c>
      <c r="D53" s="2">
        <v>10</v>
      </c>
      <c r="E53" s="6">
        <f t="shared" si="7"/>
        <v>0.49199999999999999</v>
      </c>
      <c r="F53" s="2"/>
      <c r="G53" s="2"/>
      <c r="H53" s="2"/>
      <c r="I53" s="2"/>
      <c r="J53" s="218"/>
      <c r="K53" s="58"/>
    </row>
    <row r="54" spans="1:12" x14ac:dyDescent="0.25">
      <c r="A54" s="217" t="s">
        <v>301</v>
      </c>
      <c r="B54" s="219">
        <v>1005</v>
      </c>
      <c r="C54" s="2">
        <v>4</v>
      </c>
      <c r="D54" s="2">
        <v>4</v>
      </c>
      <c r="E54" s="6">
        <f t="shared" si="7"/>
        <v>4.0199999999999996</v>
      </c>
      <c r="F54" s="2"/>
      <c r="G54" s="2"/>
      <c r="H54" s="2"/>
      <c r="I54" s="2"/>
      <c r="J54" s="218"/>
      <c r="K54" s="58"/>
    </row>
    <row r="55" spans="1:12" x14ac:dyDescent="0.25">
      <c r="A55" s="217" t="s">
        <v>13</v>
      </c>
      <c r="B55" s="219">
        <v>311</v>
      </c>
      <c r="C55" s="2">
        <v>5</v>
      </c>
      <c r="D55" s="2">
        <v>5</v>
      </c>
      <c r="E55" s="6">
        <f t="shared" si="7"/>
        <v>1.5549999999999999</v>
      </c>
      <c r="F55" s="2"/>
      <c r="G55" s="2"/>
      <c r="H55" s="2"/>
      <c r="I55" s="2"/>
      <c r="J55" s="218"/>
      <c r="K55" s="58"/>
    </row>
    <row r="56" spans="1:12" s="199" customFormat="1" x14ac:dyDescent="0.25">
      <c r="A56" s="217" t="s">
        <v>14</v>
      </c>
      <c r="B56" s="219">
        <v>94</v>
      </c>
      <c r="C56" s="2">
        <v>0.5</v>
      </c>
      <c r="D56" s="2">
        <v>0.5</v>
      </c>
      <c r="E56" s="6">
        <f t="shared" si="7"/>
        <v>4.7E-2</v>
      </c>
      <c r="F56" s="2"/>
      <c r="G56" s="2"/>
      <c r="H56" s="2"/>
      <c r="I56" s="2"/>
      <c r="J56" s="218"/>
      <c r="K56" s="58"/>
    </row>
    <row r="57" spans="1:12" s="199" customFormat="1" x14ac:dyDescent="0.25">
      <c r="A57" s="217" t="s">
        <v>302</v>
      </c>
      <c r="B57" s="219">
        <v>268</v>
      </c>
      <c r="C57" s="2">
        <v>6</v>
      </c>
      <c r="D57" s="2">
        <v>6</v>
      </c>
      <c r="E57" s="6">
        <f t="shared" si="7"/>
        <v>1.6080000000000001</v>
      </c>
      <c r="F57" s="2"/>
      <c r="G57" s="2"/>
      <c r="H57" s="2"/>
      <c r="I57" s="2"/>
      <c r="J57" s="218"/>
      <c r="K57" s="58"/>
    </row>
    <row r="58" spans="1:12" ht="30" x14ac:dyDescent="0.25">
      <c r="A58" s="46" t="s">
        <v>249</v>
      </c>
      <c r="B58" s="4"/>
      <c r="C58" s="17"/>
      <c r="D58" s="17"/>
      <c r="E58" s="125">
        <f>E59+E60+E61+E62</f>
        <v>54.767400000000002</v>
      </c>
      <c r="F58" s="127">
        <v>100</v>
      </c>
      <c r="G58" s="127">
        <v>16.2</v>
      </c>
      <c r="H58" s="127">
        <v>15.1</v>
      </c>
      <c r="I58" s="127">
        <v>0.7</v>
      </c>
      <c r="J58" s="134">
        <v>203.5</v>
      </c>
      <c r="K58" s="134" t="s">
        <v>181</v>
      </c>
    </row>
    <row r="59" spans="1:12" ht="45" x14ac:dyDescent="0.25">
      <c r="A59" s="49" t="s">
        <v>74</v>
      </c>
      <c r="B59" s="4">
        <v>337</v>
      </c>
      <c r="C59" s="19">
        <v>157</v>
      </c>
      <c r="D59" s="19">
        <v>149</v>
      </c>
      <c r="E59" s="6">
        <f t="shared" ref="E59:E62" si="8">B59*C59/1000</f>
        <v>52.908999999999999</v>
      </c>
      <c r="F59" s="21"/>
      <c r="G59" s="21"/>
      <c r="H59" s="21"/>
      <c r="I59" s="21"/>
      <c r="J59" s="50"/>
      <c r="K59" s="50"/>
    </row>
    <row r="60" spans="1:12" x14ac:dyDescent="0.25">
      <c r="A60" s="49" t="s">
        <v>71</v>
      </c>
      <c r="B60" s="4">
        <v>268</v>
      </c>
      <c r="C60" s="19">
        <v>5</v>
      </c>
      <c r="D60" s="19">
        <v>5</v>
      </c>
      <c r="E60" s="6">
        <f t="shared" si="8"/>
        <v>1.34</v>
      </c>
      <c r="F60" s="21"/>
      <c r="G60" s="21"/>
      <c r="H60" s="21"/>
      <c r="I60" s="21"/>
      <c r="J60" s="50"/>
      <c r="K60" s="50"/>
    </row>
    <row r="61" spans="1:12" x14ac:dyDescent="0.25">
      <c r="A61" s="42" t="s">
        <v>75</v>
      </c>
      <c r="B61" s="4">
        <v>214</v>
      </c>
      <c r="C61" s="2">
        <v>0.6</v>
      </c>
      <c r="D61" s="2">
        <v>0.5</v>
      </c>
      <c r="E61" s="6">
        <f t="shared" si="8"/>
        <v>0.12840000000000001</v>
      </c>
      <c r="F61" s="16"/>
      <c r="G61" s="16"/>
      <c r="H61" s="16"/>
      <c r="I61" s="16"/>
      <c r="J61" s="51"/>
      <c r="K61" s="51"/>
      <c r="L61" s="29"/>
    </row>
    <row r="62" spans="1:12" x14ac:dyDescent="0.25">
      <c r="A62" s="42" t="s">
        <v>34</v>
      </c>
      <c r="B62" s="4">
        <v>195</v>
      </c>
      <c r="C62" s="2">
        <v>2</v>
      </c>
      <c r="D62" s="2">
        <v>2</v>
      </c>
      <c r="E62" s="6">
        <f t="shared" si="8"/>
        <v>0.39</v>
      </c>
      <c r="F62" s="16"/>
      <c r="G62" s="16"/>
      <c r="H62" s="16"/>
      <c r="I62" s="16"/>
      <c r="J62" s="51"/>
      <c r="K62" s="51"/>
    </row>
    <row r="63" spans="1:12" ht="28.15" customHeight="1" x14ac:dyDescent="0.25">
      <c r="A63" s="124" t="s">
        <v>250</v>
      </c>
      <c r="B63" s="130"/>
      <c r="C63" s="132"/>
      <c r="D63" s="132"/>
      <c r="E63" s="125">
        <f>E64+E65+E66+E67+E69+E70+E71+E72+E73</f>
        <v>13.818999999999999</v>
      </c>
      <c r="F63" s="127">
        <v>180</v>
      </c>
      <c r="G63" s="127">
        <v>5.2</v>
      </c>
      <c r="H63" s="127">
        <v>11.3</v>
      </c>
      <c r="I63" s="127">
        <v>23</v>
      </c>
      <c r="J63" s="134">
        <v>214.5</v>
      </c>
      <c r="K63" s="47" t="s">
        <v>182</v>
      </c>
    </row>
    <row r="64" spans="1:12" x14ac:dyDescent="0.25">
      <c r="A64" s="42" t="s">
        <v>10</v>
      </c>
      <c r="B64" s="4">
        <v>34</v>
      </c>
      <c r="C64" s="2">
        <v>200</v>
      </c>
      <c r="D64" s="2">
        <v>130</v>
      </c>
      <c r="E64" s="6">
        <f t="shared" ref="E64:E67" si="9">B64*C64/1000</f>
        <v>6.8</v>
      </c>
      <c r="F64" s="16"/>
      <c r="G64" s="16"/>
      <c r="H64" s="16"/>
      <c r="I64" s="16"/>
      <c r="J64" s="51"/>
      <c r="K64" s="51"/>
    </row>
    <row r="65" spans="1:11" x14ac:dyDescent="0.25">
      <c r="A65" s="42" t="s">
        <v>11</v>
      </c>
      <c r="B65" s="4">
        <v>34</v>
      </c>
      <c r="C65" s="2">
        <v>27</v>
      </c>
      <c r="D65" s="2">
        <v>20</v>
      </c>
      <c r="E65" s="6">
        <f t="shared" si="9"/>
        <v>0.91800000000000004</v>
      </c>
      <c r="F65" s="16"/>
      <c r="G65" s="16"/>
      <c r="H65" s="16"/>
      <c r="I65" s="16"/>
      <c r="J65" s="51"/>
      <c r="K65" s="51"/>
    </row>
    <row r="66" spans="1:11" x14ac:dyDescent="0.25">
      <c r="A66" s="42" t="s">
        <v>29</v>
      </c>
      <c r="B66" s="4">
        <v>41</v>
      </c>
      <c r="C66" s="2">
        <v>18</v>
      </c>
      <c r="D66" s="2">
        <v>15</v>
      </c>
      <c r="E66" s="6">
        <f t="shared" si="9"/>
        <v>0.73799999999999999</v>
      </c>
      <c r="F66" s="16"/>
      <c r="G66" s="16"/>
      <c r="H66" s="16"/>
      <c r="I66" s="16"/>
      <c r="J66" s="51"/>
      <c r="K66" s="51"/>
    </row>
    <row r="67" spans="1:11" x14ac:dyDescent="0.25">
      <c r="A67" s="42" t="s">
        <v>34</v>
      </c>
      <c r="B67" s="4">
        <v>195</v>
      </c>
      <c r="C67" s="2">
        <v>10</v>
      </c>
      <c r="D67" s="2">
        <v>10</v>
      </c>
      <c r="E67" s="6">
        <f t="shared" si="9"/>
        <v>1.95</v>
      </c>
      <c r="F67" s="16"/>
      <c r="G67" s="16"/>
      <c r="H67" s="16"/>
      <c r="I67" s="16"/>
      <c r="J67" s="51"/>
      <c r="K67" s="51"/>
    </row>
    <row r="68" spans="1:11" x14ac:dyDescent="0.25">
      <c r="A68" s="56" t="s">
        <v>77</v>
      </c>
      <c r="B68" s="4"/>
      <c r="C68" s="16"/>
      <c r="D68" s="16"/>
      <c r="E68" s="6"/>
      <c r="F68" s="16"/>
      <c r="G68" s="16"/>
      <c r="H68" s="16"/>
      <c r="I68" s="16"/>
      <c r="J68" s="51"/>
      <c r="K68" s="51"/>
    </row>
    <row r="69" spans="1:11" x14ac:dyDescent="0.25">
      <c r="A69" s="42" t="s">
        <v>71</v>
      </c>
      <c r="B69" s="4">
        <v>268</v>
      </c>
      <c r="C69" s="2">
        <v>10</v>
      </c>
      <c r="D69" s="2">
        <v>10</v>
      </c>
      <c r="E69" s="6">
        <f t="shared" ref="E69:E73" si="10">B69*C69/1000</f>
        <v>2.68</v>
      </c>
      <c r="F69" s="16"/>
      <c r="G69" s="16"/>
      <c r="H69" s="16"/>
      <c r="I69" s="16"/>
      <c r="J69" s="51"/>
      <c r="K69" s="51"/>
    </row>
    <row r="70" spans="1:11" x14ac:dyDescent="0.25">
      <c r="A70" s="42" t="s">
        <v>28</v>
      </c>
      <c r="B70" s="4">
        <v>54</v>
      </c>
      <c r="C70" s="2">
        <v>2</v>
      </c>
      <c r="D70" s="2">
        <v>2</v>
      </c>
      <c r="E70" s="6">
        <f t="shared" si="10"/>
        <v>0.108</v>
      </c>
      <c r="F70" s="16"/>
      <c r="G70" s="16"/>
      <c r="H70" s="16"/>
      <c r="I70" s="16"/>
      <c r="J70" s="51"/>
      <c r="K70" s="51"/>
    </row>
    <row r="71" spans="1:11" x14ac:dyDescent="0.25">
      <c r="A71" s="42" t="s">
        <v>11</v>
      </c>
      <c r="B71" s="4">
        <v>34</v>
      </c>
      <c r="C71" s="2">
        <v>7</v>
      </c>
      <c r="D71" s="2">
        <v>5</v>
      </c>
      <c r="E71" s="6">
        <f t="shared" si="10"/>
        <v>0.23799999999999999</v>
      </c>
      <c r="F71" s="16"/>
      <c r="G71" s="16"/>
      <c r="H71" s="16"/>
      <c r="I71" s="16"/>
      <c r="J71" s="51"/>
      <c r="K71" s="51"/>
    </row>
    <row r="72" spans="1:11" x14ac:dyDescent="0.25">
      <c r="A72" s="42" t="s">
        <v>29</v>
      </c>
      <c r="B72" s="4">
        <v>41</v>
      </c>
      <c r="C72" s="2">
        <v>6</v>
      </c>
      <c r="D72" s="2">
        <v>5</v>
      </c>
      <c r="E72" s="6">
        <f t="shared" si="10"/>
        <v>0.246</v>
      </c>
      <c r="F72" s="16"/>
      <c r="G72" s="16"/>
      <c r="H72" s="16"/>
      <c r="I72" s="16"/>
      <c r="J72" s="51"/>
      <c r="K72" s="51"/>
    </row>
    <row r="73" spans="1:11" x14ac:dyDescent="0.25">
      <c r="A73" s="42" t="s">
        <v>14</v>
      </c>
      <c r="B73" s="4">
        <v>94</v>
      </c>
      <c r="C73" s="2">
        <v>1.5</v>
      </c>
      <c r="D73" s="2">
        <v>1.5</v>
      </c>
      <c r="E73" s="6">
        <f t="shared" si="10"/>
        <v>0.14099999999999999</v>
      </c>
      <c r="F73" s="16"/>
      <c r="G73" s="16"/>
      <c r="H73" s="16"/>
      <c r="I73" s="16"/>
      <c r="J73" s="51"/>
      <c r="K73" s="51"/>
    </row>
    <row r="74" spans="1:11" ht="40.9" customHeight="1" x14ac:dyDescent="0.25">
      <c r="A74" s="124" t="s">
        <v>251</v>
      </c>
      <c r="B74" s="130">
        <v>55</v>
      </c>
      <c r="C74" s="17"/>
      <c r="D74" s="17"/>
      <c r="E74" s="125">
        <f>B74*F74/1000</f>
        <v>11</v>
      </c>
      <c r="F74" s="127">
        <v>200</v>
      </c>
      <c r="G74" s="127">
        <v>0.4</v>
      </c>
      <c r="H74" s="127">
        <v>0</v>
      </c>
      <c r="I74" s="127">
        <v>22</v>
      </c>
      <c r="J74" s="134">
        <v>89.6</v>
      </c>
      <c r="K74" s="134" t="s">
        <v>183</v>
      </c>
    </row>
    <row r="75" spans="1:11" x14ac:dyDescent="0.25">
      <c r="A75" s="46" t="s">
        <v>23</v>
      </c>
      <c r="B75" s="4">
        <v>72</v>
      </c>
      <c r="C75" s="17"/>
      <c r="D75" s="17"/>
      <c r="E75" s="8">
        <f t="shared" ref="E75:E76" si="11">B75*F75/1000</f>
        <v>2.88</v>
      </c>
      <c r="F75" s="7">
        <v>40</v>
      </c>
      <c r="G75" s="7">
        <v>1.9</v>
      </c>
      <c r="H75" s="7">
        <v>0.4</v>
      </c>
      <c r="I75" s="7">
        <v>17.5</v>
      </c>
      <c r="J75" s="47">
        <v>81</v>
      </c>
      <c r="K75" s="47"/>
    </row>
    <row r="76" spans="1:11" ht="15.75" thickBot="1" x14ac:dyDescent="0.3">
      <c r="A76" s="90" t="s">
        <v>27</v>
      </c>
      <c r="B76" s="91">
        <v>72</v>
      </c>
      <c r="C76" s="92"/>
      <c r="D76" s="92"/>
      <c r="E76" s="93">
        <f t="shared" si="11"/>
        <v>4.32</v>
      </c>
      <c r="F76" s="94">
        <v>60</v>
      </c>
      <c r="G76" s="94">
        <v>3</v>
      </c>
      <c r="H76" s="94">
        <v>0.8</v>
      </c>
      <c r="I76" s="94">
        <v>24.3</v>
      </c>
      <c r="J76" s="95">
        <v>116.8</v>
      </c>
      <c r="K76" s="95"/>
    </row>
  </sheetData>
  <mergeCells count="10">
    <mergeCell ref="K3:K4"/>
    <mergeCell ref="K41:K42"/>
    <mergeCell ref="A41:A42"/>
    <mergeCell ref="B41:B42"/>
    <mergeCell ref="C41:F41"/>
    <mergeCell ref="G41:J41"/>
    <mergeCell ref="A3:A4"/>
    <mergeCell ref="B3:B4"/>
    <mergeCell ref="C3:F3"/>
    <mergeCell ref="G3:J3"/>
  </mergeCells>
  <pageMargins left="0.55118110236220474" right="0.19685039370078741" top="0.15748031496062992" bottom="0.15748031496062992" header="0.15748031496062992" footer="0.15748031496062992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A40" sqref="A40:K41"/>
    </sheetView>
  </sheetViews>
  <sheetFormatPr defaultColWidth="9.140625" defaultRowHeight="15" x14ac:dyDescent="0.25"/>
  <cols>
    <col min="1" max="1" width="21.42578125" style="1" customWidth="1"/>
    <col min="2" max="2" width="6.140625" style="1" customWidth="1"/>
    <col min="3" max="3" width="5.5703125" style="1" customWidth="1"/>
    <col min="4" max="4" width="5.140625" style="1" customWidth="1"/>
    <col min="5" max="5" width="7.28515625" style="1" customWidth="1"/>
    <col min="6" max="6" width="5.5703125" style="1" customWidth="1"/>
    <col min="7" max="7" width="5.7109375" style="1" customWidth="1"/>
    <col min="8" max="8" width="7" style="1" customWidth="1"/>
    <col min="9" max="9" width="6" style="1" customWidth="1"/>
    <col min="10" max="10" width="7" style="1" customWidth="1"/>
    <col min="11" max="11" width="8.5703125" style="1" customWidth="1"/>
    <col min="12" max="16384" width="9.140625" style="1"/>
  </cols>
  <sheetData>
    <row r="1" spans="1:11" ht="15.75" thickBot="1" x14ac:dyDescent="0.3"/>
    <row r="2" spans="1:11" x14ac:dyDescent="0.25">
      <c r="A2" s="274" t="s">
        <v>0</v>
      </c>
      <c r="B2" s="276" t="s">
        <v>1</v>
      </c>
      <c r="C2" s="278"/>
      <c r="D2" s="278"/>
      <c r="E2" s="278"/>
      <c r="F2" s="278"/>
      <c r="G2" s="279" t="s">
        <v>6</v>
      </c>
      <c r="H2" s="279"/>
      <c r="I2" s="279"/>
      <c r="J2" s="279"/>
      <c r="K2" s="329" t="s">
        <v>175</v>
      </c>
    </row>
    <row r="3" spans="1:11" ht="30.6" customHeight="1" thickBot="1" x14ac:dyDescent="0.3">
      <c r="A3" s="275"/>
      <c r="B3" s="277"/>
      <c r="C3" s="172" t="s">
        <v>2</v>
      </c>
      <c r="D3" s="172" t="s">
        <v>3</v>
      </c>
      <c r="E3" s="172" t="s">
        <v>4</v>
      </c>
      <c r="F3" s="173" t="s">
        <v>5</v>
      </c>
      <c r="G3" s="174" t="s">
        <v>7</v>
      </c>
      <c r="H3" s="172" t="s">
        <v>8</v>
      </c>
      <c r="I3" s="172" t="s">
        <v>22</v>
      </c>
      <c r="J3" s="175" t="s">
        <v>9</v>
      </c>
      <c r="K3" s="330"/>
    </row>
    <row r="4" spans="1:11" ht="15.6" customHeight="1" x14ac:dyDescent="0.3">
      <c r="A4" s="177" t="s">
        <v>170</v>
      </c>
      <c r="B4" s="14"/>
      <c r="C4" s="15"/>
      <c r="D4" s="15"/>
      <c r="E4" s="15"/>
      <c r="F4" s="34"/>
      <c r="G4" s="15"/>
      <c r="H4" s="15"/>
      <c r="I4" s="15"/>
      <c r="J4" s="15"/>
      <c r="K4" s="139"/>
    </row>
    <row r="5" spans="1:11" ht="15.75" x14ac:dyDescent="0.25">
      <c r="A5" s="78" t="s">
        <v>24</v>
      </c>
      <c r="B5" s="79"/>
      <c r="C5" s="79"/>
      <c r="D5" s="79"/>
      <c r="E5" s="80">
        <f t="shared" ref="E5:J5" si="0">E6+E9+E17+E26+E30+E34+E35+E36</f>
        <v>170.9606</v>
      </c>
      <c r="F5" s="121">
        <f t="shared" si="0"/>
        <v>1060</v>
      </c>
      <c r="G5" s="80">
        <f t="shared" si="0"/>
        <v>29.699999999999996</v>
      </c>
      <c r="H5" s="80">
        <f t="shared" si="0"/>
        <v>29.600000000000005</v>
      </c>
      <c r="I5" s="81">
        <f t="shared" si="0"/>
        <v>141.5</v>
      </c>
      <c r="J5" s="81">
        <f t="shared" si="0"/>
        <v>950.69999999999993</v>
      </c>
      <c r="K5" s="82"/>
    </row>
    <row r="6" spans="1:11" ht="40.9" customHeight="1" x14ac:dyDescent="0.25">
      <c r="A6" s="124" t="s">
        <v>171</v>
      </c>
      <c r="B6" s="4"/>
      <c r="C6" s="7"/>
      <c r="D6" s="7"/>
      <c r="E6" s="125">
        <f>SUM(E7:E8)</f>
        <v>15.6</v>
      </c>
      <c r="F6" s="126">
        <v>80</v>
      </c>
      <c r="G6" s="127">
        <v>0.6</v>
      </c>
      <c r="H6" s="131">
        <v>4.0999999999999996</v>
      </c>
      <c r="I6" s="127">
        <v>2</v>
      </c>
      <c r="J6" s="134">
        <v>47.1</v>
      </c>
      <c r="K6" s="47" t="s">
        <v>239</v>
      </c>
    </row>
    <row r="7" spans="1:11" s="71" customFormat="1" ht="28.9" customHeight="1" x14ac:dyDescent="0.25">
      <c r="A7" s="76" t="s">
        <v>248</v>
      </c>
      <c r="B7" s="4">
        <v>190</v>
      </c>
      <c r="C7" s="65">
        <v>78</v>
      </c>
      <c r="D7" s="65">
        <v>76</v>
      </c>
      <c r="E7" s="9">
        <f>B7*C7/1000</f>
        <v>14.82</v>
      </c>
      <c r="F7" s="69"/>
      <c r="G7" s="65"/>
      <c r="H7" s="75"/>
      <c r="I7" s="65"/>
      <c r="J7" s="70"/>
      <c r="K7" s="70"/>
    </row>
    <row r="8" spans="1:11" ht="15.75" thickBot="1" x14ac:dyDescent="0.3">
      <c r="A8" s="42" t="s">
        <v>38</v>
      </c>
      <c r="B8" s="4">
        <v>195</v>
      </c>
      <c r="C8" s="11">
        <v>4</v>
      </c>
      <c r="D8" s="11">
        <v>4</v>
      </c>
      <c r="E8" s="9">
        <f t="shared" ref="E8" si="1">B8*C8/1000</f>
        <v>0.78</v>
      </c>
      <c r="F8" s="11"/>
      <c r="G8" s="11"/>
      <c r="H8" s="11"/>
      <c r="I8" s="11"/>
      <c r="J8" s="48"/>
      <c r="K8" s="48"/>
    </row>
    <row r="9" spans="1:11" ht="45" x14ac:dyDescent="0.25">
      <c r="A9" s="200" t="s">
        <v>299</v>
      </c>
      <c r="B9" s="201"/>
      <c r="C9" s="202"/>
      <c r="D9" s="202"/>
      <c r="E9" s="125">
        <f>E10+E12+E13+E14+E15+E16</f>
        <v>25.797000000000001</v>
      </c>
      <c r="F9" s="126">
        <v>250</v>
      </c>
      <c r="G9" s="127">
        <v>7.3</v>
      </c>
      <c r="H9" s="127">
        <v>6.1</v>
      </c>
      <c r="I9" s="127">
        <v>18.5</v>
      </c>
      <c r="J9" s="128">
        <v>158.1</v>
      </c>
      <c r="K9" s="47" t="s">
        <v>240</v>
      </c>
    </row>
    <row r="10" spans="1:11" s="71" customFormat="1" ht="26.45" customHeight="1" x14ac:dyDescent="0.25">
      <c r="A10" s="203" t="s">
        <v>60</v>
      </c>
      <c r="B10" s="204">
        <v>285</v>
      </c>
      <c r="C10" s="205">
        <v>58</v>
      </c>
      <c r="D10" s="205">
        <v>52</v>
      </c>
      <c r="E10" s="74">
        <f>B10*C10/1000</f>
        <v>16.53</v>
      </c>
      <c r="F10" s="69"/>
      <c r="G10" s="65"/>
      <c r="H10" s="65"/>
      <c r="I10" s="65"/>
      <c r="J10" s="107"/>
      <c r="K10" s="70"/>
    </row>
    <row r="11" spans="1:11" s="71" customFormat="1" ht="45" x14ac:dyDescent="0.25">
      <c r="A11" s="185" t="s">
        <v>298</v>
      </c>
      <c r="B11" s="206"/>
      <c r="C11" s="207"/>
      <c r="D11" s="207"/>
      <c r="E11" s="208">
        <v>20</v>
      </c>
      <c r="F11" s="69"/>
      <c r="G11" s="65"/>
      <c r="H11" s="65"/>
      <c r="I11" s="65"/>
      <c r="J11" s="107"/>
      <c r="K11" s="70"/>
    </row>
    <row r="12" spans="1:11" x14ac:dyDescent="0.25">
      <c r="A12" s="209" t="s">
        <v>10</v>
      </c>
      <c r="B12" s="210">
        <v>34</v>
      </c>
      <c r="C12" s="211">
        <v>100</v>
      </c>
      <c r="D12" s="211">
        <v>75</v>
      </c>
      <c r="E12" s="212">
        <f t="shared" ref="E12:E16" si="2">B12*C12/1000</f>
        <v>3.4</v>
      </c>
      <c r="F12" s="21"/>
      <c r="G12" s="21"/>
      <c r="H12" s="21"/>
      <c r="I12" s="21"/>
      <c r="J12" s="103"/>
      <c r="K12" s="50"/>
    </row>
    <row r="13" spans="1:11" x14ac:dyDescent="0.25">
      <c r="A13" s="215" t="s">
        <v>164</v>
      </c>
      <c r="B13" s="206">
        <v>93</v>
      </c>
      <c r="C13" s="75">
        <v>10</v>
      </c>
      <c r="D13" s="75">
        <v>10</v>
      </c>
      <c r="E13" s="74">
        <f t="shared" si="2"/>
        <v>0.93</v>
      </c>
      <c r="F13" s="21"/>
      <c r="G13" s="21"/>
      <c r="H13" s="21"/>
      <c r="I13" s="21"/>
      <c r="J13" s="103"/>
      <c r="K13" s="50"/>
    </row>
    <row r="14" spans="1:11" s="199" customFormat="1" x14ac:dyDescent="0.25">
      <c r="A14" s="215" t="s">
        <v>11</v>
      </c>
      <c r="B14" s="206">
        <v>34</v>
      </c>
      <c r="C14" s="75">
        <v>12.5</v>
      </c>
      <c r="D14" s="75">
        <v>10</v>
      </c>
      <c r="E14" s="74">
        <f t="shared" si="2"/>
        <v>0.42499999999999999</v>
      </c>
      <c r="F14" s="21"/>
      <c r="G14" s="21"/>
      <c r="H14" s="21"/>
      <c r="I14" s="21"/>
      <c r="J14" s="103"/>
      <c r="K14" s="50"/>
    </row>
    <row r="15" spans="1:11" s="199" customFormat="1" x14ac:dyDescent="0.25">
      <c r="A15" s="215" t="s">
        <v>29</v>
      </c>
      <c r="B15" s="206">
        <v>41</v>
      </c>
      <c r="C15" s="75">
        <v>12</v>
      </c>
      <c r="D15" s="75">
        <v>10</v>
      </c>
      <c r="E15" s="74">
        <f t="shared" si="2"/>
        <v>0.49199999999999999</v>
      </c>
      <c r="F15" s="21"/>
      <c r="G15" s="21"/>
      <c r="H15" s="21"/>
      <c r="I15" s="21"/>
      <c r="J15" s="103"/>
      <c r="K15" s="50"/>
    </row>
    <row r="16" spans="1:11" x14ac:dyDescent="0.25">
      <c r="A16" s="215" t="s">
        <v>36</v>
      </c>
      <c r="B16" s="206">
        <v>1005</v>
      </c>
      <c r="C16" s="75">
        <v>4</v>
      </c>
      <c r="D16" s="75">
        <v>4</v>
      </c>
      <c r="E16" s="74">
        <f t="shared" si="2"/>
        <v>4.0199999999999996</v>
      </c>
      <c r="F16" s="21"/>
      <c r="G16" s="21"/>
      <c r="H16" s="21"/>
      <c r="I16" s="21"/>
      <c r="J16" s="103"/>
      <c r="K16" s="50"/>
    </row>
    <row r="17" spans="1:12" ht="28.9" customHeight="1" thickBot="1" x14ac:dyDescent="0.3">
      <c r="A17" s="90" t="s">
        <v>172</v>
      </c>
      <c r="B17" s="91"/>
      <c r="C17" s="92"/>
      <c r="D17" s="92"/>
      <c r="E17" s="188">
        <f>E18+E19+E20+E22+E23+E24</f>
        <v>70.958600000000004</v>
      </c>
      <c r="F17" s="189">
        <v>120</v>
      </c>
      <c r="G17" s="190">
        <v>14</v>
      </c>
      <c r="H17" s="190">
        <v>12.9</v>
      </c>
      <c r="I17" s="190">
        <v>5.9</v>
      </c>
      <c r="J17" s="191">
        <v>195.7</v>
      </c>
      <c r="K17" s="47" t="s">
        <v>241</v>
      </c>
    </row>
    <row r="18" spans="1:12" s="71" customFormat="1" x14ac:dyDescent="0.25">
      <c r="A18" s="85" t="s">
        <v>82</v>
      </c>
      <c r="B18" s="86">
        <v>464</v>
      </c>
      <c r="C18" s="87">
        <v>137</v>
      </c>
      <c r="D18" s="87">
        <v>114</v>
      </c>
      <c r="E18" s="88">
        <f t="shared" ref="E18:E20" si="3">B18*C18/1000</f>
        <v>63.567999999999998</v>
      </c>
      <c r="F18" s="87"/>
      <c r="G18" s="87"/>
      <c r="H18" s="87"/>
      <c r="I18" s="87"/>
      <c r="J18" s="89"/>
      <c r="K18" s="70"/>
    </row>
    <row r="19" spans="1:12" s="71" customFormat="1" x14ac:dyDescent="0.25">
      <c r="A19" s="72" t="s">
        <v>29</v>
      </c>
      <c r="B19" s="4">
        <v>41</v>
      </c>
      <c r="C19" s="65">
        <v>21</v>
      </c>
      <c r="D19" s="65">
        <v>18</v>
      </c>
      <c r="E19" s="9">
        <f t="shared" si="3"/>
        <v>0.86099999999999999</v>
      </c>
      <c r="F19" s="65"/>
      <c r="G19" s="65"/>
      <c r="H19" s="65"/>
      <c r="I19" s="65"/>
      <c r="J19" s="70"/>
      <c r="K19" s="70"/>
    </row>
    <row r="20" spans="1:12" s="71" customFormat="1" x14ac:dyDescent="0.25">
      <c r="A20" s="72" t="s">
        <v>38</v>
      </c>
      <c r="B20" s="4">
        <v>195</v>
      </c>
      <c r="C20" s="65">
        <v>6</v>
      </c>
      <c r="D20" s="65">
        <v>6</v>
      </c>
      <c r="E20" s="9">
        <f t="shared" si="3"/>
        <v>1.17</v>
      </c>
      <c r="F20" s="65"/>
      <c r="G20" s="65"/>
      <c r="H20" s="65"/>
      <c r="I20" s="65"/>
      <c r="J20" s="70"/>
      <c r="K20" s="70"/>
    </row>
    <row r="21" spans="1:12" s="71" customFormat="1" ht="29.45" customHeight="1" x14ac:dyDescent="0.25">
      <c r="A21" s="150" t="s">
        <v>173</v>
      </c>
      <c r="B21" s="4"/>
      <c r="C21" s="66"/>
      <c r="D21" s="66">
        <v>75</v>
      </c>
      <c r="E21" s="9"/>
      <c r="F21" s="65"/>
      <c r="G21" s="65"/>
      <c r="H21" s="65"/>
      <c r="I21" s="65"/>
      <c r="J21" s="70"/>
      <c r="K21" s="70"/>
    </row>
    <row r="22" spans="1:12" s="68" customFormat="1" x14ac:dyDescent="0.25">
      <c r="A22" s="72" t="s">
        <v>28</v>
      </c>
      <c r="B22" s="4">
        <v>54</v>
      </c>
      <c r="C22" s="73">
        <v>2.4</v>
      </c>
      <c r="D22" s="73">
        <v>2.4</v>
      </c>
      <c r="E22" s="9">
        <f t="shared" ref="E22:E24" si="4">B22*C22/1000</f>
        <v>0.12959999999999999</v>
      </c>
      <c r="F22" s="66"/>
      <c r="G22" s="66"/>
      <c r="H22" s="66"/>
      <c r="I22" s="66"/>
      <c r="J22" s="67"/>
      <c r="K22" s="67"/>
    </row>
    <row r="23" spans="1:12" s="68" customFormat="1" x14ac:dyDescent="0.25">
      <c r="A23" s="72" t="s">
        <v>11</v>
      </c>
      <c r="B23" s="4">
        <v>34</v>
      </c>
      <c r="C23" s="73">
        <v>75</v>
      </c>
      <c r="D23" s="73">
        <v>60</v>
      </c>
      <c r="E23" s="9">
        <f t="shared" si="4"/>
        <v>2.5499999999999998</v>
      </c>
      <c r="F23" s="66"/>
      <c r="G23" s="66"/>
      <c r="H23" s="66"/>
      <c r="I23" s="66"/>
      <c r="J23" s="67"/>
      <c r="K23" s="67"/>
    </row>
    <row r="24" spans="1:12" s="68" customFormat="1" x14ac:dyDescent="0.25">
      <c r="A24" s="72" t="s">
        <v>101</v>
      </c>
      <c r="B24" s="4">
        <v>268</v>
      </c>
      <c r="C24" s="73">
        <v>10</v>
      </c>
      <c r="D24" s="73">
        <v>10</v>
      </c>
      <c r="E24" s="9">
        <f t="shared" si="4"/>
        <v>2.68</v>
      </c>
      <c r="F24" s="66"/>
      <c r="G24" s="66"/>
      <c r="H24" s="66"/>
      <c r="I24" s="66"/>
      <c r="J24" s="67"/>
      <c r="K24" s="67"/>
    </row>
    <row r="25" spans="1:12" s="68" customFormat="1" x14ac:dyDescent="0.25">
      <c r="A25" s="72" t="s">
        <v>19</v>
      </c>
      <c r="B25" s="4"/>
      <c r="C25" s="73">
        <v>20</v>
      </c>
      <c r="D25" s="73">
        <v>20</v>
      </c>
      <c r="E25" s="9"/>
      <c r="F25" s="66"/>
      <c r="G25" s="66"/>
      <c r="H25" s="66"/>
      <c r="I25" s="66"/>
      <c r="J25" s="67"/>
      <c r="K25" s="67"/>
    </row>
    <row r="26" spans="1:12" s="3" customFormat="1" ht="42.6" customHeight="1" x14ac:dyDescent="0.25">
      <c r="A26" s="124" t="s">
        <v>174</v>
      </c>
      <c r="B26" s="4"/>
      <c r="C26" s="7"/>
      <c r="D26" s="7"/>
      <c r="E26" s="125">
        <f>E27+E29</f>
        <v>15.485999999999999</v>
      </c>
      <c r="F26" s="127">
        <v>150</v>
      </c>
      <c r="G26" s="127">
        <v>3.4</v>
      </c>
      <c r="H26" s="127">
        <v>5.8</v>
      </c>
      <c r="I26" s="127">
        <v>29.4</v>
      </c>
      <c r="J26" s="128">
        <v>183.5</v>
      </c>
      <c r="K26" s="47" t="s">
        <v>196</v>
      </c>
    </row>
    <row r="27" spans="1:12" s="71" customFormat="1" x14ac:dyDescent="0.25">
      <c r="A27" s="72" t="s">
        <v>10</v>
      </c>
      <c r="B27" s="4">
        <v>34</v>
      </c>
      <c r="C27" s="65">
        <v>219</v>
      </c>
      <c r="D27" s="65">
        <v>142</v>
      </c>
      <c r="E27" s="9">
        <f t="shared" ref="E27:E31" si="5">B27*C27/1000</f>
        <v>7.4459999999999997</v>
      </c>
      <c r="F27" s="65"/>
      <c r="G27" s="65"/>
      <c r="H27" s="65"/>
      <c r="I27" s="65"/>
      <c r="J27" s="107"/>
      <c r="K27" s="70"/>
    </row>
    <row r="28" spans="1:12" s="71" customFormat="1" x14ac:dyDescent="0.25">
      <c r="A28" s="150" t="s">
        <v>92</v>
      </c>
      <c r="B28" s="4"/>
      <c r="C28" s="66">
        <v>25</v>
      </c>
      <c r="D28" s="66">
        <v>25</v>
      </c>
      <c r="E28" s="9"/>
      <c r="F28" s="65"/>
      <c r="G28" s="65"/>
      <c r="H28" s="65"/>
      <c r="I28" s="65"/>
      <c r="J28" s="107"/>
      <c r="K28" s="70"/>
    </row>
    <row r="29" spans="1:12" s="71" customFormat="1" x14ac:dyDescent="0.25">
      <c r="A29" s="72" t="s">
        <v>36</v>
      </c>
      <c r="B29" s="4">
        <v>1005</v>
      </c>
      <c r="C29" s="65">
        <v>8</v>
      </c>
      <c r="D29" s="65">
        <v>8</v>
      </c>
      <c r="E29" s="9">
        <f t="shared" si="5"/>
        <v>8.0399999999999991</v>
      </c>
      <c r="F29" s="65"/>
      <c r="G29" s="65"/>
      <c r="H29" s="65"/>
      <c r="I29" s="65"/>
      <c r="J29" s="107"/>
      <c r="K29" s="70"/>
    </row>
    <row r="30" spans="1:12" ht="30" x14ac:dyDescent="0.25">
      <c r="A30" s="124" t="s">
        <v>110</v>
      </c>
      <c r="B30" s="4"/>
      <c r="C30" s="17"/>
      <c r="D30" s="17"/>
      <c r="E30" s="8">
        <f>E31+E32</f>
        <v>14.199</v>
      </c>
      <c r="F30" s="7">
        <v>200</v>
      </c>
      <c r="G30" s="7">
        <v>0.9</v>
      </c>
      <c r="H30" s="7">
        <v>0</v>
      </c>
      <c r="I30" s="7">
        <v>31.3</v>
      </c>
      <c r="J30" s="99">
        <v>128.80000000000001</v>
      </c>
      <c r="K30" s="47" t="s">
        <v>211</v>
      </c>
    </row>
    <row r="31" spans="1:12" x14ac:dyDescent="0.25">
      <c r="A31" s="44" t="s">
        <v>41</v>
      </c>
      <c r="B31" s="4">
        <v>630</v>
      </c>
      <c r="C31" s="19">
        <v>20.3</v>
      </c>
      <c r="D31" s="65">
        <v>20</v>
      </c>
      <c r="E31" s="9">
        <f t="shared" si="5"/>
        <v>12.789</v>
      </c>
      <c r="F31" s="21"/>
      <c r="G31" s="21"/>
      <c r="H31" s="21"/>
      <c r="I31" s="21"/>
      <c r="J31" s="103"/>
      <c r="K31" s="50"/>
      <c r="L31" s="68"/>
    </row>
    <row r="32" spans="1:12" ht="14.25" customHeight="1" x14ac:dyDescent="0.25">
      <c r="A32" s="44" t="s">
        <v>14</v>
      </c>
      <c r="B32" s="4">
        <v>94</v>
      </c>
      <c r="C32" s="19">
        <v>15</v>
      </c>
      <c r="D32" s="19">
        <v>15</v>
      </c>
      <c r="E32" s="23">
        <f>B32*C32/1000</f>
        <v>1.41</v>
      </c>
      <c r="F32" s="21"/>
      <c r="G32" s="21"/>
      <c r="H32" s="21"/>
      <c r="I32" s="21"/>
      <c r="J32" s="103"/>
      <c r="K32" s="50"/>
    </row>
    <row r="33" spans="1:12" ht="30" hidden="1" x14ac:dyDescent="0.25">
      <c r="A33" s="46" t="s">
        <v>138</v>
      </c>
      <c r="B33" s="4"/>
      <c r="C33" s="17"/>
      <c r="D33" s="17"/>
      <c r="E33" s="8">
        <f t="shared" ref="E33:E36" si="6">B33*C33/1000</f>
        <v>0</v>
      </c>
      <c r="F33" s="7">
        <f>D33</f>
        <v>0</v>
      </c>
      <c r="G33" s="7">
        <v>0.4</v>
      </c>
      <c r="H33" s="7">
        <v>0</v>
      </c>
      <c r="I33" s="7">
        <v>14.4</v>
      </c>
      <c r="J33" s="99">
        <v>59.2</v>
      </c>
      <c r="K33" s="47"/>
    </row>
    <row r="34" spans="1:12" ht="43.15" customHeight="1" thickBot="1" x14ac:dyDescent="0.3">
      <c r="A34" s="180" t="s">
        <v>138</v>
      </c>
      <c r="B34" s="192">
        <v>123</v>
      </c>
      <c r="C34" s="193"/>
      <c r="D34" s="193"/>
      <c r="E34" s="188">
        <f>B34*F34/1000</f>
        <v>24.6</v>
      </c>
      <c r="F34" s="190">
        <v>200</v>
      </c>
      <c r="G34" s="190">
        <v>0.8</v>
      </c>
      <c r="H34" s="190">
        <v>0</v>
      </c>
      <c r="I34" s="190">
        <v>28.8</v>
      </c>
      <c r="J34" s="194">
        <v>118.4</v>
      </c>
      <c r="K34" s="95" t="s">
        <v>280</v>
      </c>
    </row>
    <row r="35" spans="1:12" x14ac:dyDescent="0.25">
      <c r="A35" s="46" t="s">
        <v>23</v>
      </c>
      <c r="B35" s="4">
        <v>72</v>
      </c>
      <c r="C35" s="17">
        <v>20</v>
      </c>
      <c r="D35" s="17">
        <v>20</v>
      </c>
      <c r="E35" s="8">
        <f t="shared" si="6"/>
        <v>1.44</v>
      </c>
      <c r="F35" s="7">
        <f>D35</f>
        <v>20</v>
      </c>
      <c r="G35" s="7">
        <v>0.7</v>
      </c>
      <c r="H35" s="7">
        <v>0.1</v>
      </c>
      <c r="I35" s="7">
        <v>9.4</v>
      </c>
      <c r="J35" s="99">
        <v>41.3</v>
      </c>
      <c r="K35" s="47"/>
    </row>
    <row r="36" spans="1:12" ht="15.75" thickBot="1" x14ac:dyDescent="0.3">
      <c r="A36" s="90" t="s">
        <v>27</v>
      </c>
      <c r="B36" s="91">
        <v>72</v>
      </c>
      <c r="C36" s="92">
        <v>40</v>
      </c>
      <c r="D36" s="92">
        <v>40</v>
      </c>
      <c r="E36" s="93">
        <f t="shared" si="6"/>
        <v>2.88</v>
      </c>
      <c r="F36" s="94">
        <f>D36</f>
        <v>40</v>
      </c>
      <c r="G36" s="94">
        <v>2</v>
      </c>
      <c r="H36" s="94">
        <v>0.6</v>
      </c>
      <c r="I36" s="94">
        <v>16.2</v>
      </c>
      <c r="J36" s="109">
        <v>77.8</v>
      </c>
      <c r="K36" s="95"/>
    </row>
    <row r="37" spans="1:12" s="183" customFormat="1" x14ac:dyDescent="0.25">
      <c r="A37" s="186">
        <f>E5+Лист19!E5+Лист18!E5+Лист17!E5+Лист16!E5+Лист15!E5+Лист14!E5+Лист13!E5+Лист12!E5+Лист11!E5+Лист10!E5+Лист9!E5+Лист8!E5+Лист7!E5+Лист6!E5+Лист5!E5+Лист4!E5++Лист3!E5+Лист2!E6+Лист1!E13</f>
        <v>2751.3364799999999</v>
      </c>
      <c r="B37" s="59"/>
      <c r="C37" s="53"/>
      <c r="D37" s="53"/>
      <c r="E37" s="176"/>
      <c r="F37" s="59"/>
      <c r="G37" s="59"/>
      <c r="H37" s="59"/>
      <c r="I37" s="59"/>
      <c r="J37" s="59"/>
      <c r="K37" s="59"/>
    </row>
    <row r="38" spans="1:12" s="183" customFormat="1" x14ac:dyDescent="0.25">
      <c r="A38" s="187">
        <f>A37/20</f>
        <v>137.566824</v>
      </c>
      <c r="B38" s="59"/>
      <c r="C38" s="53"/>
      <c r="D38" s="53"/>
      <c r="E38" s="176"/>
      <c r="F38" s="59"/>
      <c r="G38" s="59"/>
      <c r="H38" s="59"/>
      <c r="I38" s="59"/>
      <c r="J38" s="59"/>
      <c r="K38" s="59"/>
      <c r="L38" s="106"/>
    </row>
    <row r="39" spans="1:12" ht="15.75" thickBot="1" x14ac:dyDescent="0.3">
      <c r="A39" s="247"/>
      <c r="B39" s="59"/>
      <c r="C39" s="53"/>
      <c r="D39" s="53"/>
      <c r="E39" s="176"/>
      <c r="F39" s="340" t="s">
        <v>284</v>
      </c>
      <c r="G39" s="340"/>
      <c r="H39" s="340"/>
      <c r="I39" s="340"/>
      <c r="J39" s="340"/>
      <c r="K39" s="340"/>
    </row>
    <row r="40" spans="1:12" x14ac:dyDescent="0.25">
      <c r="A40" s="274" t="s">
        <v>0</v>
      </c>
      <c r="B40" s="276" t="s">
        <v>1</v>
      </c>
      <c r="C40" s="278"/>
      <c r="D40" s="278"/>
      <c r="E40" s="278"/>
      <c r="F40" s="278"/>
      <c r="G40" s="279" t="s">
        <v>6</v>
      </c>
      <c r="H40" s="279"/>
      <c r="I40" s="279"/>
      <c r="J40" s="280"/>
      <c r="K40" s="329" t="s">
        <v>175</v>
      </c>
    </row>
    <row r="41" spans="1:12" ht="31.15" customHeight="1" thickBot="1" x14ac:dyDescent="0.3">
      <c r="A41" s="275"/>
      <c r="B41" s="277"/>
      <c r="C41" s="173" t="s">
        <v>2</v>
      </c>
      <c r="D41" s="173" t="s">
        <v>3</v>
      </c>
      <c r="E41" s="173" t="s">
        <v>4</v>
      </c>
      <c r="F41" s="173" t="s">
        <v>5</v>
      </c>
      <c r="G41" s="226" t="s">
        <v>7</v>
      </c>
      <c r="H41" s="173" t="s">
        <v>8</v>
      </c>
      <c r="I41" s="173" t="s">
        <v>22</v>
      </c>
      <c r="J41" s="227" t="s">
        <v>9</v>
      </c>
      <c r="K41" s="341"/>
    </row>
    <row r="42" spans="1:12" ht="18.75" x14ac:dyDescent="0.3">
      <c r="A42" s="38" t="s">
        <v>170</v>
      </c>
      <c r="B42" s="14"/>
      <c r="C42" s="15"/>
      <c r="D42" s="15"/>
      <c r="E42" s="15"/>
      <c r="F42" s="34"/>
      <c r="G42" s="15"/>
      <c r="H42" s="15"/>
      <c r="I42" s="15"/>
      <c r="J42" s="30"/>
      <c r="K42" s="230"/>
    </row>
    <row r="43" spans="1:12" ht="15.75" x14ac:dyDescent="0.25">
      <c r="A43" s="78" t="s">
        <v>24</v>
      </c>
      <c r="B43" s="79"/>
      <c r="C43" s="79"/>
      <c r="D43" s="79"/>
      <c r="E43" s="80">
        <f t="shared" ref="E43:J43" si="7">E44+E47+E55+E64+E68+E72+E73+E74</f>
        <v>179.8408</v>
      </c>
      <c r="F43" s="83">
        <f t="shared" si="7"/>
        <v>1130</v>
      </c>
      <c r="G43" s="81">
        <f t="shared" si="7"/>
        <v>32.899999999999991</v>
      </c>
      <c r="H43" s="81">
        <f t="shared" si="7"/>
        <v>32.099999999999994</v>
      </c>
      <c r="I43" s="81">
        <f t="shared" si="7"/>
        <v>153.70000000000002</v>
      </c>
      <c r="J43" s="81">
        <f t="shared" si="7"/>
        <v>1034.3</v>
      </c>
      <c r="K43" s="82"/>
    </row>
    <row r="44" spans="1:12" ht="43.9" customHeight="1" x14ac:dyDescent="0.25">
      <c r="A44" s="124" t="s">
        <v>171</v>
      </c>
      <c r="B44" s="4"/>
      <c r="C44" s="7"/>
      <c r="D44" s="7"/>
      <c r="E44" s="8">
        <f>SUM(E45:E46)</f>
        <v>19.405000000000001</v>
      </c>
      <c r="F44" s="37">
        <v>100</v>
      </c>
      <c r="G44" s="7">
        <v>0.7</v>
      </c>
      <c r="H44" s="41">
        <v>5.0999999999999996</v>
      </c>
      <c r="I44" s="7">
        <v>2.5</v>
      </c>
      <c r="J44" s="47">
        <v>58.7</v>
      </c>
      <c r="K44" s="47" t="s">
        <v>239</v>
      </c>
    </row>
    <row r="45" spans="1:12" s="71" customFormat="1" ht="30" x14ac:dyDescent="0.25">
      <c r="A45" s="76" t="s">
        <v>248</v>
      </c>
      <c r="B45" s="4">
        <v>190</v>
      </c>
      <c r="C45" s="65">
        <v>97</v>
      </c>
      <c r="D45" s="65">
        <v>95</v>
      </c>
      <c r="E45" s="9">
        <f>B45*C45/1000</f>
        <v>18.43</v>
      </c>
      <c r="F45" s="69"/>
      <c r="G45" s="65"/>
      <c r="H45" s="75"/>
      <c r="I45" s="65"/>
      <c r="J45" s="70"/>
      <c r="K45" s="70"/>
    </row>
    <row r="46" spans="1:12" ht="15.75" thickBot="1" x14ac:dyDescent="0.3">
      <c r="A46" s="42" t="s">
        <v>38</v>
      </c>
      <c r="B46" s="4">
        <v>195</v>
      </c>
      <c r="C46" s="11">
        <v>5</v>
      </c>
      <c r="D46" s="11">
        <v>5</v>
      </c>
      <c r="E46" s="9">
        <f t="shared" ref="E46" si="8">B46*C46/1000</f>
        <v>0.97499999999999998</v>
      </c>
      <c r="F46" s="11"/>
      <c r="G46" s="11"/>
      <c r="H46" s="11"/>
      <c r="I46" s="11"/>
      <c r="J46" s="48"/>
      <c r="K46" s="48"/>
    </row>
    <row r="47" spans="1:12" ht="45" x14ac:dyDescent="0.25">
      <c r="A47" s="200" t="s">
        <v>299</v>
      </c>
      <c r="B47" s="201"/>
      <c r="C47" s="202"/>
      <c r="D47" s="202"/>
      <c r="E47" s="125">
        <f>E48+E50+E51+E52+E53+E54</f>
        <v>25.797000000000001</v>
      </c>
      <c r="F47" s="127">
        <v>250</v>
      </c>
      <c r="G47" s="127">
        <v>7.7</v>
      </c>
      <c r="H47" s="127">
        <v>5.4</v>
      </c>
      <c r="I47" s="127">
        <v>18.5</v>
      </c>
      <c r="J47" s="163">
        <v>153</v>
      </c>
      <c r="K47" s="47" t="s">
        <v>240</v>
      </c>
    </row>
    <row r="48" spans="1:12" s="71" customFormat="1" ht="27.6" customHeight="1" x14ac:dyDescent="0.25">
      <c r="A48" s="203" t="s">
        <v>60</v>
      </c>
      <c r="B48" s="204">
        <v>285</v>
      </c>
      <c r="C48" s="205">
        <v>58</v>
      </c>
      <c r="D48" s="205">
        <v>52</v>
      </c>
      <c r="E48" s="74">
        <f>B48*C48/1000</f>
        <v>16.53</v>
      </c>
      <c r="F48" s="66"/>
      <c r="G48" s="66"/>
      <c r="H48" s="66"/>
      <c r="I48" s="66"/>
      <c r="J48" s="67"/>
      <c r="K48" s="70"/>
    </row>
    <row r="49" spans="1:11" s="71" customFormat="1" ht="45" x14ac:dyDescent="0.25">
      <c r="A49" s="185" t="s">
        <v>298</v>
      </c>
      <c r="B49" s="206"/>
      <c r="C49" s="207"/>
      <c r="D49" s="207"/>
      <c r="E49" s="208">
        <v>20</v>
      </c>
      <c r="F49" s="66"/>
      <c r="G49" s="66"/>
      <c r="H49" s="66"/>
      <c r="I49" s="66"/>
      <c r="J49" s="67"/>
      <c r="K49" s="70"/>
    </row>
    <row r="50" spans="1:11" x14ac:dyDescent="0.25">
      <c r="A50" s="209" t="s">
        <v>10</v>
      </c>
      <c r="B50" s="210">
        <v>34</v>
      </c>
      <c r="C50" s="211">
        <v>100</v>
      </c>
      <c r="D50" s="211">
        <v>75</v>
      </c>
      <c r="E50" s="212">
        <f t="shared" ref="E50:E54" si="9">B50*C50/1000</f>
        <v>3.4</v>
      </c>
      <c r="F50" s="213"/>
      <c r="G50" s="213"/>
      <c r="H50" s="213"/>
      <c r="I50" s="213"/>
      <c r="J50" s="214"/>
      <c r="K50" s="50"/>
    </row>
    <row r="51" spans="1:11" x14ac:dyDescent="0.25">
      <c r="A51" s="215" t="s">
        <v>164</v>
      </c>
      <c r="B51" s="206">
        <v>93</v>
      </c>
      <c r="C51" s="75">
        <v>10</v>
      </c>
      <c r="D51" s="75">
        <v>10</v>
      </c>
      <c r="E51" s="74">
        <f t="shared" si="9"/>
        <v>0.93</v>
      </c>
      <c r="F51" s="66"/>
      <c r="G51" s="66"/>
      <c r="H51" s="66"/>
      <c r="I51" s="66"/>
      <c r="J51" s="67"/>
      <c r="K51" s="50"/>
    </row>
    <row r="52" spans="1:11" s="199" customFormat="1" x14ac:dyDescent="0.25">
      <c r="A52" s="215" t="s">
        <v>11</v>
      </c>
      <c r="B52" s="206">
        <v>34</v>
      </c>
      <c r="C52" s="75">
        <v>12.5</v>
      </c>
      <c r="D52" s="75">
        <v>10</v>
      </c>
      <c r="E52" s="74">
        <f t="shared" si="9"/>
        <v>0.42499999999999999</v>
      </c>
      <c r="F52" s="66"/>
      <c r="G52" s="66"/>
      <c r="H52" s="66"/>
      <c r="I52" s="66"/>
      <c r="J52" s="67"/>
      <c r="K52" s="50"/>
    </row>
    <row r="53" spans="1:11" s="199" customFormat="1" x14ac:dyDescent="0.25">
      <c r="A53" s="215" t="s">
        <v>29</v>
      </c>
      <c r="B53" s="206">
        <v>41</v>
      </c>
      <c r="C53" s="75">
        <v>12</v>
      </c>
      <c r="D53" s="75">
        <v>10</v>
      </c>
      <c r="E53" s="74">
        <f t="shared" si="9"/>
        <v>0.49199999999999999</v>
      </c>
      <c r="F53" s="66"/>
      <c r="G53" s="66"/>
      <c r="H53" s="66"/>
      <c r="I53" s="66"/>
      <c r="J53" s="67"/>
      <c r="K53" s="50"/>
    </row>
    <row r="54" spans="1:11" s="199" customFormat="1" x14ac:dyDescent="0.25">
      <c r="A54" s="215" t="s">
        <v>36</v>
      </c>
      <c r="B54" s="206">
        <v>1005</v>
      </c>
      <c r="C54" s="75">
        <v>4</v>
      </c>
      <c r="D54" s="75">
        <v>4</v>
      </c>
      <c r="E54" s="74">
        <f t="shared" si="9"/>
        <v>4.0199999999999996</v>
      </c>
      <c r="F54" s="66"/>
      <c r="G54" s="66"/>
      <c r="H54" s="66"/>
      <c r="I54" s="66"/>
      <c r="J54" s="67"/>
      <c r="K54" s="50"/>
    </row>
    <row r="55" spans="1:11" ht="31.15" customHeight="1" thickBot="1" x14ac:dyDescent="0.3">
      <c r="A55" s="90" t="s">
        <v>172</v>
      </c>
      <c r="B55" s="91"/>
      <c r="C55" s="92"/>
      <c r="D55" s="92"/>
      <c r="E55" s="188">
        <f>E56+E57+E58+E59+E60+E61+E62+E63</f>
        <v>71.121800000000007</v>
      </c>
      <c r="F55" s="189">
        <v>120</v>
      </c>
      <c r="G55" s="190">
        <v>14</v>
      </c>
      <c r="H55" s="190">
        <v>12.9</v>
      </c>
      <c r="I55" s="190">
        <v>5.9</v>
      </c>
      <c r="J55" s="191">
        <v>195.7</v>
      </c>
      <c r="K55" s="47" t="s">
        <v>241</v>
      </c>
    </row>
    <row r="56" spans="1:11" s="71" customFormat="1" x14ac:dyDescent="0.25">
      <c r="A56" s="85" t="s">
        <v>82</v>
      </c>
      <c r="B56" s="86">
        <v>464</v>
      </c>
      <c r="C56" s="87">
        <v>137</v>
      </c>
      <c r="D56" s="87">
        <v>114</v>
      </c>
      <c r="E56" s="88">
        <f t="shared" ref="E56:E58" si="10">B56*C56/1000</f>
        <v>63.567999999999998</v>
      </c>
      <c r="F56" s="87"/>
      <c r="G56" s="87"/>
      <c r="H56" s="87"/>
      <c r="I56" s="87"/>
      <c r="J56" s="89"/>
      <c r="K56" s="70"/>
    </row>
    <row r="57" spans="1:11" s="71" customFormat="1" x14ac:dyDescent="0.25">
      <c r="A57" s="72" t="s">
        <v>29</v>
      </c>
      <c r="B57" s="4">
        <v>41</v>
      </c>
      <c r="C57" s="65">
        <v>21</v>
      </c>
      <c r="D57" s="65">
        <v>18</v>
      </c>
      <c r="E57" s="9">
        <f t="shared" si="10"/>
        <v>0.86099999999999999</v>
      </c>
      <c r="F57" s="65"/>
      <c r="G57" s="65"/>
      <c r="H57" s="65"/>
      <c r="I57" s="65"/>
      <c r="J57" s="70"/>
      <c r="K57" s="70"/>
    </row>
    <row r="58" spans="1:11" s="71" customFormat="1" x14ac:dyDescent="0.25">
      <c r="A58" s="72" t="s">
        <v>38</v>
      </c>
      <c r="B58" s="4">
        <v>195</v>
      </c>
      <c r="C58" s="65">
        <v>6</v>
      </c>
      <c r="D58" s="65">
        <v>6</v>
      </c>
      <c r="E58" s="9">
        <f t="shared" si="10"/>
        <v>1.17</v>
      </c>
      <c r="F58" s="65"/>
      <c r="G58" s="65"/>
      <c r="H58" s="65"/>
      <c r="I58" s="65"/>
      <c r="J58" s="70"/>
      <c r="K58" s="70"/>
    </row>
    <row r="59" spans="1:11" s="71" customFormat="1" ht="30" x14ac:dyDescent="0.25">
      <c r="A59" s="150" t="s">
        <v>173</v>
      </c>
      <c r="B59" s="4"/>
      <c r="C59" s="66"/>
      <c r="D59" s="66">
        <v>75</v>
      </c>
      <c r="E59" s="9"/>
      <c r="F59" s="65"/>
      <c r="G59" s="65"/>
      <c r="H59" s="65"/>
      <c r="I59" s="65"/>
      <c r="J59" s="70"/>
      <c r="K59" s="70"/>
    </row>
    <row r="60" spans="1:11" s="68" customFormat="1" x14ac:dyDescent="0.25">
      <c r="A60" s="72" t="s">
        <v>28</v>
      </c>
      <c r="B60" s="4">
        <v>54</v>
      </c>
      <c r="C60" s="73">
        <v>2.4</v>
      </c>
      <c r="D60" s="73">
        <v>2.4</v>
      </c>
      <c r="E60" s="9">
        <f t="shared" ref="E60:E63" si="11">B60*C60/1000</f>
        <v>0.12959999999999999</v>
      </c>
      <c r="F60" s="66"/>
      <c r="G60" s="66"/>
      <c r="H60" s="66"/>
      <c r="I60" s="66"/>
      <c r="J60" s="67"/>
      <c r="K60" s="67"/>
    </row>
    <row r="61" spans="1:11" s="68" customFormat="1" x14ac:dyDescent="0.25">
      <c r="A61" s="72" t="s">
        <v>11</v>
      </c>
      <c r="B61" s="4">
        <v>34</v>
      </c>
      <c r="C61" s="73">
        <v>79.8</v>
      </c>
      <c r="D61" s="73">
        <v>60</v>
      </c>
      <c r="E61" s="9">
        <f t="shared" si="11"/>
        <v>2.7131999999999996</v>
      </c>
      <c r="F61" s="66"/>
      <c r="G61" s="66"/>
      <c r="H61" s="66"/>
      <c r="I61" s="66"/>
      <c r="J61" s="67"/>
      <c r="K61" s="67"/>
    </row>
    <row r="62" spans="1:11" s="68" customFormat="1" x14ac:dyDescent="0.25">
      <c r="A62" s="72" t="s">
        <v>101</v>
      </c>
      <c r="B62" s="4">
        <v>268</v>
      </c>
      <c r="C62" s="73">
        <v>10</v>
      </c>
      <c r="D62" s="73">
        <v>10</v>
      </c>
      <c r="E62" s="9">
        <f t="shared" si="11"/>
        <v>2.68</v>
      </c>
      <c r="F62" s="66"/>
      <c r="G62" s="66"/>
      <c r="H62" s="66"/>
      <c r="I62" s="66"/>
      <c r="J62" s="67"/>
      <c r="K62" s="67"/>
    </row>
    <row r="63" spans="1:11" s="68" customFormat="1" x14ac:dyDescent="0.25">
      <c r="A63" s="72" t="s">
        <v>19</v>
      </c>
      <c r="B63" s="4"/>
      <c r="C63" s="73">
        <v>20</v>
      </c>
      <c r="D63" s="73">
        <v>20</v>
      </c>
      <c r="E63" s="9">
        <f t="shared" si="11"/>
        <v>0</v>
      </c>
      <c r="F63" s="66"/>
      <c r="G63" s="66"/>
      <c r="H63" s="66"/>
      <c r="I63" s="66"/>
      <c r="J63" s="67"/>
      <c r="K63" s="67"/>
    </row>
    <row r="64" spans="1:11" s="3" customFormat="1" ht="42.6" customHeight="1" x14ac:dyDescent="0.25">
      <c r="A64" s="124" t="s">
        <v>174</v>
      </c>
      <c r="B64" s="130"/>
      <c r="C64" s="127"/>
      <c r="D64" s="127"/>
      <c r="E64" s="125">
        <f>E65+E66+E67</f>
        <v>18.957999999999998</v>
      </c>
      <c r="F64" s="127">
        <v>180</v>
      </c>
      <c r="G64" s="127">
        <v>4.9000000000000004</v>
      </c>
      <c r="H64" s="127">
        <v>7.7</v>
      </c>
      <c r="I64" s="127">
        <v>33</v>
      </c>
      <c r="J64" s="134">
        <v>220.9</v>
      </c>
      <c r="K64" s="134" t="s">
        <v>196</v>
      </c>
    </row>
    <row r="65" spans="1:12" s="71" customFormat="1" x14ac:dyDescent="0.25">
      <c r="A65" s="72" t="s">
        <v>10</v>
      </c>
      <c r="B65" s="4">
        <v>34</v>
      </c>
      <c r="C65" s="65">
        <v>262</v>
      </c>
      <c r="D65" s="65">
        <v>170</v>
      </c>
      <c r="E65" s="9">
        <f t="shared" ref="E65:E67" si="12">B65*C65/1000</f>
        <v>8.9079999999999995</v>
      </c>
      <c r="F65" s="65"/>
      <c r="G65" s="65"/>
      <c r="H65" s="65"/>
      <c r="I65" s="65"/>
      <c r="J65" s="70"/>
      <c r="K65" s="70"/>
    </row>
    <row r="66" spans="1:12" s="71" customFormat="1" x14ac:dyDescent="0.25">
      <c r="A66" s="150" t="s">
        <v>92</v>
      </c>
      <c r="B66" s="4"/>
      <c r="C66" s="66">
        <v>30</v>
      </c>
      <c r="D66" s="66">
        <v>30</v>
      </c>
      <c r="E66" s="9"/>
      <c r="F66" s="65"/>
      <c r="G66" s="65"/>
      <c r="H66" s="65"/>
      <c r="I66" s="65"/>
      <c r="J66" s="70"/>
      <c r="K66" s="70"/>
    </row>
    <row r="67" spans="1:12" s="71" customFormat="1" x14ac:dyDescent="0.25">
      <c r="A67" s="72" t="s">
        <v>36</v>
      </c>
      <c r="B67" s="4">
        <v>1005</v>
      </c>
      <c r="C67" s="65">
        <v>10</v>
      </c>
      <c r="D67" s="65">
        <v>10</v>
      </c>
      <c r="E67" s="9">
        <f t="shared" si="12"/>
        <v>10.050000000000001</v>
      </c>
      <c r="F67" s="65"/>
      <c r="G67" s="65"/>
      <c r="H67" s="65"/>
      <c r="I67" s="65"/>
      <c r="J67" s="70"/>
      <c r="K67" s="70"/>
    </row>
    <row r="68" spans="1:12" ht="30" x14ac:dyDescent="0.25">
      <c r="A68" s="124" t="s">
        <v>110</v>
      </c>
      <c r="B68" s="4"/>
      <c r="C68" s="17"/>
      <c r="D68" s="17"/>
      <c r="E68" s="125">
        <f>E69+E70</f>
        <v>14.199</v>
      </c>
      <c r="F68" s="127">
        <v>200</v>
      </c>
      <c r="G68" s="127">
        <v>0.9</v>
      </c>
      <c r="H68" s="127">
        <v>0</v>
      </c>
      <c r="I68" s="127">
        <v>31.3</v>
      </c>
      <c r="J68" s="134">
        <v>128.80000000000001</v>
      </c>
      <c r="K68" s="47" t="s">
        <v>211</v>
      </c>
    </row>
    <row r="69" spans="1:12" x14ac:dyDescent="0.25">
      <c r="A69" s="44" t="s">
        <v>41</v>
      </c>
      <c r="B69" s="4">
        <v>630</v>
      </c>
      <c r="C69" s="19">
        <v>20.3</v>
      </c>
      <c r="D69" s="65">
        <v>20</v>
      </c>
      <c r="E69" s="9">
        <f t="shared" ref="E69" si="13">B69*C69/1000</f>
        <v>12.789</v>
      </c>
      <c r="F69" s="21"/>
      <c r="G69" s="21"/>
      <c r="H69" s="21"/>
      <c r="I69" s="21"/>
      <c r="J69" s="50"/>
      <c r="K69" s="50"/>
      <c r="L69" s="68"/>
    </row>
    <row r="70" spans="1:12" ht="14.25" customHeight="1" x14ac:dyDescent="0.25">
      <c r="A70" s="44" t="s">
        <v>14</v>
      </c>
      <c r="B70" s="4">
        <v>94</v>
      </c>
      <c r="C70" s="19">
        <v>15</v>
      </c>
      <c r="D70" s="19">
        <v>15</v>
      </c>
      <c r="E70" s="23">
        <f>B70*C70/1000</f>
        <v>1.41</v>
      </c>
      <c r="F70" s="21"/>
      <c r="G70" s="21"/>
      <c r="H70" s="21"/>
      <c r="I70" s="21"/>
      <c r="J70" s="50"/>
      <c r="K70" s="50"/>
    </row>
    <row r="71" spans="1:12" ht="30" hidden="1" x14ac:dyDescent="0.25">
      <c r="A71" s="46" t="s">
        <v>138</v>
      </c>
      <c r="B71" s="4"/>
      <c r="C71" s="17"/>
      <c r="D71" s="17"/>
      <c r="E71" s="8">
        <f t="shared" ref="E71:E73" si="14">B71*C71/1000</f>
        <v>0</v>
      </c>
      <c r="F71" s="7">
        <f>D71</f>
        <v>0</v>
      </c>
      <c r="G71" s="7">
        <v>0.4</v>
      </c>
      <c r="H71" s="7">
        <v>0</v>
      </c>
      <c r="I71" s="7">
        <v>14.4</v>
      </c>
      <c r="J71" s="47">
        <v>59.2</v>
      </c>
      <c r="K71" s="47"/>
    </row>
    <row r="72" spans="1:12" x14ac:dyDescent="0.25">
      <c r="A72" s="46" t="s">
        <v>23</v>
      </c>
      <c r="B72" s="4">
        <v>72</v>
      </c>
      <c r="C72" s="17">
        <v>40</v>
      </c>
      <c r="D72" s="17">
        <v>40</v>
      </c>
      <c r="E72" s="8">
        <f t="shared" si="14"/>
        <v>2.88</v>
      </c>
      <c r="F72" s="7">
        <f>D72</f>
        <v>40</v>
      </c>
      <c r="G72" s="7">
        <v>1.9</v>
      </c>
      <c r="H72" s="7">
        <v>0.4</v>
      </c>
      <c r="I72" s="7">
        <v>17.5</v>
      </c>
      <c r="J72" s="47">
        <v>81</v>
      </c>
      <c r="K72" s="47"/>
    </row>
    <row r="73" spans="1:12" x14ac:dyDescent="0.25">
      <c r="A73" s="46" t="s">
        <v>27</v>
      </c>
      <c r="B73" s="4">
        <v>72</v>
      </c>
      <c r="C73" s="17">
        <v>40</v>
      </c>
      <c r="D73" s="17">
        <v>40</v>
      </c>
      <c r="E73" s="8">
        <f t="shared" si="14"/>
        <v>2.88</v>
      </c>
      <c r="F73" s="7">
        <f>D73</f>
        <v>40</v>
      </c>
      <c r="G73" s="7">
        <v>2</v>
      </c>
      <c r="H73" s="7">
        <v>0.6</v>
      </c>
      <c r="I73" s="7">
        <v>16.2</v>
      </c>
      <c r="J73" s="47">
        <v>77.8</v>
      </c>
      <c r="K73" s="47"/>
    </row>
    <row r="74" spans="1:12" ht="45.75" thickBot="1" x14ac:dyDescent="0.3">
      <c r="A74" s="180" t="s">
        <v>138</v>
      </c>
      <c r="B74" s="192">
        <v>123</v>
      </c>
      <c r="C74" s="193"/>
      <c r="D74" s="193"/>
      <c r="E74" s="188">
        <f>B74*F74/1000</f>
        <v>24.6</v>
      </c>
      <c r="F74" s="190">
        <v>200</v>
      </c>
      <c r="G74" s="190">
        <v>0.8</v>
      </c>
      <c r="H74" s="190">
        <v>0</v>
      </c>
      <c r="I74" s="190">
        <v>28.8</v>
      </c>
      <c r="J74" s="194">
        <v>118.4</v>
      </c>
      <c r="K74" s="95" t="s">
        <v>280</v>
      </c>
    </row>
    <row r="75" spans="1:12" ht="15.75" thickBot="1" x14ac:dyDescent="0.3">
      <c r="A75" s="179"/>
    </row>
    <row r="76" spans="1:12" x14ac:dyDescent="0.25">
      <c r="G76" s="281" t="s">
        <v>284</v>
      </c>
      <c r="H76" s="281"/>
      <c r="I76" s="281"/>
      <c r="J76" s="281"/>
      <c r="K76" s="281"/>
    </row>
    <row r="78" spans="1:12" x14ac:dyDescent="0.25">
      <c r="A78" s="195">
        <f>E43+Лист19!E47+Лист18!E5+Лист17!E44+Лист16!E45+Лист15!E87+Лист14!E80+Лист13!E81+Лист12!E42+Лист11!E63+Лист10!E56+Лист9!E46+Лист8!E55+Лист7!E48+Лист6!E56+Лист5!E53+Лист4!E51+Лист3!E45+Лист2!E44+Лист1!E61</f>
        <v>2746.6720599999999</v>
      </c>
    </row>
    <row r="79" spans="1:12" x14ac:dyDescent="0.25">
      <c r="A79" s="195">
        <f>A78/20</f>
        <v>137.33360299999998</v>
      </c>
    </row>
  </sheetData>
  <mergeCells count="12">
    <mergeCell ref="G76:K76"/>
    <mergeCell ref="F39:K39"/>
    <mergeCell ref="K2:K3"/>
    <mergeCell ref="K40:K41"/>
    <mergeCell ref="A40:A41"/>
    <mergeCell ref="B40:B41"/>
    <mergeCell ref="C40:F40"/>
    <mergeCell ref="G40:J40"/>
    <mergeCell ref="A2:A3"/>
    <mergeCell ref="B2:B3"/>
    <mergeCell ref="C2:F2"/>
    <mergeCell ref="G2:J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H5"/>
  <sheetViews>
    <sheetView workbookViewId="0">
      <selection activeCell="N19" sqref="N19"/>
    </sheetView>
  </sheetViews>
  <sheetFormatPr defaultRowHeight="15" x14ac:dyDescent="0.25"/>
  <sheetData>
    <row r="3" spans="7:8" x14ac:dyDescent="0.25">
      <c r="G3" s="342"/>
      <c r="H3" s="343"/>
    </row>
    <row r="4" spans="7:8" x14ac:dyDescent="0.25">
      <c r="G4" s="182"/>
      <c r="H4" s="182"/>
    </row>
    <row r="5" spans="7:8" x14ac:dyDescent="0.25">
      <c r="G5" s="342"/>
      <c r="H5" s="343"/>
    </row>
  </sheetData>
  <mergeCells count="2">
    <mergeCell ref="G3:H3"/>
    <mergeCell ref="G5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25" workbookViewId="0">
      <selection activeCell="E6" sqref="E6"/>
    </sheetView>
  </sheetViews>
  <sheetFormatPr defaultColWidth="9.140625" defaultRowHeight="15" x14ac:dyDescent="0.25"/>
  <cols>
    <col min="1" max="1" width="26.5703125" style="1" customWidth="1"/>
    <col min="2" max="2" width="6.140625" style="1" customWidth="1"/>
    <col min="3" max="3" width="5.5703125" style="1" customWidth="1"/>
    <col min="4" max="4" width="5.140625" style="1" customWidth="1"/>
    <col min="5" max="5" width="7.5703125" style="1" customWidth="1"/>
    <col min="6" max="6" width="6.140625" style="1" customWidth="1"/>
    <col min="7" max="7" width="5.85546875" style="1" customWidth="1"/>
    <col min="8" max="8" width="5.5703125" style="1" customWidth="1"/>
    <col min="9" max="10" width="6" style="1" customWidth="1"/>
    <col min="11" max="11" width="7.7109375" style="1" customWidth="1"/>
    <col min="12" max="12" width="11.42578125" style="1" customWidth="1"/>
    <col min="13" max="16384" width="9.140625" style="1"/>
  </cols>
  <sheetData>
    <row r="1" spans="1:12" ht="15.75" thickBot="1" x14ac:dyDescent="0.3"/>
    <row r="2" spans="1:12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294" t="s">
        <v>175</v>
      </c>
      <c r="L2" s="293"/>
    </row>
    <row r="3" spans="1:12" ht="26.45" customHeight="1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5</v>
      </c>
      <c r="G3" s="32" t="s">
        <v>7</v>
      </c>
      <c r="H3" s="31" t="s">
        <v>8</v>
      </c>
      <c r="I3" s="31" t="s">
        <v>22</v>
      </c>
      <c r="J3" s="98" t="s">
        <v>9</v>
      </c>
      <c r="K3" s="294"/>
      <c r="L3" s="293"/>
    </row>
    <row r="4" spans="1:12" ht="18.75" x14ac:dyDescent="0.3">
      <c r="A4" s="38" t="s">
        <v>35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2" ht="15.75" x14ac:dyDescent="0.25">
      <c r="A5" s="78" t="s">
        <v>24</v>
      </c>
      <c r="B5" s="79"/>
      <c r="C5" s="79"/>
      <c r="D5" s="79"/>
      <c r="E5" s="80">
        <f>E6+E13+E19+E27+E35+E38+E39+E40</f>
        <v>132.643</v>
      </c>
      <c r="F5" s="121">
        <f t="shared" ref="F5:J5" si="0">F6+F13+F19+F27+F35+F39+F40</f>
        <v>830</v>
      </c>
      <c r="G5" s="81">
        <f t="shared" si="0"/>
        <v>21.599999999999998</v>
      </c>
      <c r="H5" s="81">
        <f t="shared" si="0"/>
        <v>26.700000000000003</v>
      </c>
      <c r="I5" s="81">
        <f t="shared" si="0"/>
        <v>100.9</v>
      </c>
      <c r="J5" s="81">
        <f t="shared" si="0"/>
        <v>730.09999999999991</v>
      </c>
      <c r="K5" s="80"/>
    </row>
    <row r="6" spans="1:12" ht="45" x14ac:dyDescent="0.25">
      <c r="A6" s="124" t="s">
        <v>255</v>
      </c>
      <c r="B6" s="130"/>
      <c r="C6" s="127"/>
      <c r="D6" s="127"/>
      <c r="E6" s="125">
        <f>E7+E9+E11+E12</f>
        <v>7.0830000000000002</v>
      </c>
      <c r="F6" s="126">
        <v>80</v>
      </c>
      <c r="G6" s="127">
        <v>1.8</v>
      </c>
      <c r="H6" s="131">
        <v>4</v>
      </c>
      <c r="I6" s="127">
        <v>7.3</v>
      </c>
      <c r="J6" s="134">
        <v>72.400000000000006</v>
      </c>
      <c r="K6" s="127" t="s">
        <v>184</v>
      </c>
      <c r="L6" s="106"/>
    </row>
    <row r="7" spans="1:12" x14ac:dyDescent="0.25">
      <c r="A7" s="42" t="s">
        <v>11</v>
      </c>
      <c r="B7" s="4">
        <v>34</v>
      </c>
      <c r="C7" s="11">
        <v>43</v>
      </c>
      <c r="D7" s="11">
        <v>32</v>
      </c>
      <c r="E7" s="9">
        <f>B7*C7/1000</f>
        <v>1.462</v>
      </c>
      <c r="F7" s="11"/>
      <c r="G7" s="11"/>
      <c r="H7" s="11"/>
      <c r="I7" s="11"/>
      <c r="J7" s="48"/>
      <c r="K7" s="11"/>
    </row>
    <row r="8" spans="1:12" x14ac:dyDescent="0.25">
      <c r="A8" s="56" t="s">
        <v>62</v>
      </c>
      <c r="B8" s="4"/>
      <c r="C8" s="16"/>
      <c r="D8" s="16">
        <v>30</v>
      </c>
      <c r="E8" s="9"/>
      <c r="F8" s="11"/>
      <c r="G8" s="11"/>
      <c r="H8" s="11"/>
      <c r="I8" s="11"/>
      <c r="J8" s="48"/>
      <c r="K8" s="11"/>
    </row>
    <row r="9" spans="1:12" x14ac:dyDescent="0.25">
      <c r="A9" s="42" t="s">
        <v>10</v>
      </c>
      <c r="B9" s="4">
        <v>34</v>
      </c>
      <c r="C9" s="11">
        <v>43</v>
      </c>
      <c r="D9" s="11">
        <v>28</v>
      </c>
      <c r="E9" s="9">
        <f t="shared" ref="E9" si="1">B9*C9/1000</f>
        <v>1.462</v>
      </c>
      <c r="F9" s="11"/>
      <c r="G9" s="11"/>
      <c r="H9" s="11"/>
      <c r="I9" s="11"/>
      <c r="J9" s="48"/>
      <c r="K9" s="11"/>
    </row>
    <row r="10" spans="1:12" ht="30" x14ac:dyDescent="0.25">
      <c r="A10" s="56" t="s">
        <v>61</v>
      </c>
      <c r="B10" s="4"/>
      <c r="C10" s="16"/>
      <c r="D10" s="16">
        <v>26</v>
      </c>
      <c r="E10" s="9"/>
      <c r="F10" s="11"/>
      <c r="G10" s="11"/>
      <c r="H10" s="11"/>
      <c r="I10" s="11"/>
      <c r="J10" s="48"/>
      <c r="K10" s="11"/>
    </row>
    <row r="11" spans="1:12" ht="27" customHeight="1" x14ac:dyDescent="0.25">
      <c r="A11" s="42" t="s">
        <v>64</v>
      </c>
      <c r="B11" s="4">
        <v>109</v>
      </c>
      <c r="C11" s="11">
        <v>31</v>
      </c>
      <c r="D11" s="11">
        <v>20</v>
      </c>
      <c r="E11" s="9">
        <f t="shared" ref="E11:E12" si="2">B11*C11/1000</f>
        <v>3.379</v>
      </c>
      <c r="F11" s="11"/>
      <c r="G11" s="11"/>
      <c r="H11" s="11"/>
      <c r="I11" s="11"/>
      <c r="J11" s="48"/>
      <c r="K11" s="11"/>
      <c r="L11" s="29"/>
    </row>
    <row r="12" spans="1:12" x14ac:dyDescent="0.25">
      <c r="A12" s="42" t="s">
        <v>38</v>
      </c>
      <c r="B12" s="4">
        <v>195</v>
      </c>
      <c r="C12" s="11">
        <v>4</v>
      </c>
      <c r="D12" s="11">
        <v>4</v>
      </c>
      <c r="E12" s="9">
        <f t="shared" si="2"/>
        <v>0.78</v>
      </c>
      <c r="F12" s="11"/>
      <c r="G12" s="11"/>
      <c r="H12" s="11"/>
      <c r="I12" s="11"/>
      <c r="J12" s="48"/>
      <c r="K12" s="11"/>
    </row>
    <row r="13" spans="1:12" ht="45" x14ac:dyDescent="0.25">
      <c r="A13" s="124" t="s">
        <v>252</v>
      </c>
      <c r="B13" s="130"/>
      <c r="C13" s="127"/>
      <c r="D13" s="127"/>
      <c r="E13" s="125">
        <f>E14+E15+E16+E17+E18</f>
        <v>21.685200000000002</v>
      </c>
      <c r="F13" s="126">
        <v>250</v>
      </c>
      <c r="G13" s="127">
        <v>5.7</v>
      </c>
      <c r="H13" s="127">
        <v>6.3</v>
      </c>
      <c r="I13" s="127">
        <v>19.100000000000001</v>
      </c>
      <c r="J13" s="128">
        <v>155.9</v>
      </c>
      <c r="K13" s="127" t="s">
        <v>185</v>
      </c>
    </row>
    <row r="14" spans="1:12" ht="45" x14ac:dyDescent="0.25">
      <c r="A14" s="49" t="s">
        <v>43</v>
      </c>
      <c r="B14" s="4">
        <v>196</v>
      </c>
      <c r="C14" s="20">
        <v>50</v>
      </c>
      <c r="D14" s="20">
        <v>37</v>
      </c>
      <c r="E14" s="9">
        <f t="shared" ref="E14:E18" si="3">B14*C14/1000</f>
        <v>9.8000000000000007</v>
      </c>
      <c r="F14" s="21"/>
      <c r="G14" s="21"/>
      <c r="H14" s="21"/>
      <c r="I14" s="21"/>
      <c r="J14" s="103"/>
      <c r="K14" s="21"/>
    </row>
    <row r="15" spans="1:12" x14ac:dyDescent="0.25">
      <c r="A15" s="25" t="s">
        <v>10</v>
      </c>
      <c r="B15" s="35">
        <v>34</v>
      </c>
      <c r="C15" s="27">
        <v>174</v>
      </c>
      <c r="D15" s="27">
        <v>113</v>
      </c>
      <c r="E15" s="9">
        <f t="shared" si="3"/>
        <v>5.9160000000000004</v>
      </c>
      <c r="F15" s="26"/>
      <c r="G15" s="26"/>
      <c r="H15" s="26"/>
      <c r="I15" s="26"/>
      <c r="J15" s="104"/>
      <c r="K15" s="5"/>
    </row>
    <row r="16" spans="1:12" x14ac:dyDescent="0.25">
      <c r="A16" s="42" t="s">
        <v>29</v>
      </c>
      <c r="B16" s="4">
        <v>41</v>
      </c>
      <c r="C16" s="11">
        <v>12</v>
      </c>
      <c r="D16" s="11">
        <v>10</v>
      </c>
      <c r="E16" s="9">
        <f t="shared" si="3"/>
        <v>0.49199999999999999</v>
      </c>
      <c r="F16" s="5"/>
      <c r="G16" s="5"/>
      <c r="H16" s="5"/>
      <c r="I16" s="5"/>
      <c r="J16" s="64"/>
      <c r="K16" s="5"/>
    </row>
    <row r="17" spans="1:11" x14ac:dyDescent="0.25">
      <c r="A17" s="42" t="s">
        <v>11</v>
      </c>
      <c r="B17" s="4">
        <v>34</v>
      </c>
      <c r="C17" s="11">
        <v>13.3</v>
      </c>
      <c r="D17" s="11">
        <v>10</v>
      </c>
      <c r="E17" s="9">
        <f t="shared" si="3"/>
        <v>0.45220000000000005</v>
      </c>
      <c r="F17" s="5"/>
      <c r="G17" s="5"/>
      <c r="H17" s="5"/>
      <c r="I17" s="5"/>
      <c r="J17" s="64"/>
      <c r="K17" s="5"/>
    </row>
    <row r="18" spans="1:11" x14ac:dyDescent="0.25">
      <c r="A18" s="42" t="s">
        <v>36</v>
      </c>
      <c r="B18" s="4">
        <v>1005</v>
      </c>
      <c r="C18" s="11">
        <v>5</v>
      </c>
      <c r="D18" s="11">
        <v>5</v>
      </c>
      <c r="E18" s="9">
        <f t="shared" si="3"/>
        <v>5.0250000000000004</v>
      </c>
      <c r="F18" s="5"/>
      <c r="G18" s="5"/>
      <c r="H18" s="5"/>
      <c r="I18" s="5"/>
      <c r="J18" s="64"/>
      <c r="K18" s="5"/>
    </row>
    <row r="19" spans="1:11" ht="27" customHeight="1" x14ac:dyDescent="0.25">
      <c r="A19" s="124" t="s">
        <v>253</v>
      </c>
      <c r="B19" s="4"/>
      <c r="C19" s="17"/>
      <c r="D19" s="17"/>
      <c r="E19" s="125">
        <f>E20+E21+E22+E23+E24+E25+E26</f>
        <v>46.579400000000007</v>
      </c>
      <c r="F19" s="127">
        <v>90</v>
      </c>
      <c r="G19" s="127">
        <v>8.1</v>
      </c>
      <c r="H19" s="127">
        <v>11.8</v>
      </c>
      <c r="I19" s="127">
        <v>14.3</v>
      </c>
      <c r="J19" s="134">
        <v>195.8</v>
      </c>
      <c r="K19" s="7" t="s">
        <v>289</v>
      </c>
    </row>
    <row r="20" spans="1:11" ht="30.6" customHeight="1" x14ac:dyDescent="0.25">
      <c r="A20" s="42" t="s">
        <v>37</v>
      </c>
      <c r="B20" s="4">
        <v>590</v>
      </c>
      <c r="C20" s="2">
        <v>67</v>
      </c>
      <c r="D20" s="2">
        <v>67</v>
      </c>
      <c r="E20" s="9">
        <f t="shared" ref="E20:E26" si="4">B20*C20/1000</f>
        <v>39.53</v>
      </c>
      <c r="F20" s="16"/>
      <c r="G20" s="16"/>
      <c r="H20" s="16"/>
      <c r="I20" s="16"/>
      <c r="J20" s="51"/>
      <c r="K20" s="16"/>
    </row>
    <row r="21" spans="1:11" ht="16.149999999999999" customHeight="1" x14ac:dyDescent="0.25">
      <c r="A21" s="42" t="s">
        <v>27</v>
      </c>
      <c r="B21" s="4">
        <v>72</v>
      </c>
      <c r="C21" s="11">
        <v>16</v>
      </c>
      <c r="D21" s="11">
        <v>16</v>
      </c>
      <c r="E21" s="9">
        <f t="shared" si="4"/>
        <v>1.1519999999999999</v>
      </c>
      <c r="F21" s="16"/>
      <c r="G21" s="16"/>
      <c r="H21" s="16"/>
      <c r="I21" s="16"/>
      <c r="J21" s="51"/>
      <c r="K21" s="16"/>
    </row>
    <row r="22" spans="1:11" ht="16.5" customHeight="1" x14ac:dyDescent="0.25">
      <c r="A22" s="42" t="s">
        <v>20</v>
      </c>
      <c r="B22" s="4">
        <v>91</v>
      </c>
      <c r="C22" s="2">
        <v>13</v>
      </c>
      <c r="D22" s="2">
        <v>13</v>
      </c>
      <c r="E22" s="9">
        <f t="shared" si="4"/>
        <v>1.1830000000000001</v>
      </c>
      <c r="F22" s="16"/>
      <c r="G22" s="16"/>
      <c r="H22" s="16"/>
      <c r="I22" s="16"/>
      <c r="J22" s="51"/>
      <c r="K22" s="16"/>
    </row>
    <row r="23" spans="1:11" ht="16.5" customHeight="1" x14ac:dyDescent="0.25">
      <c r="A23" s="42" t="s">
        <v>29</v>
      </c>
      <c r="B23" s="4">
        <v>41</v>
      </c>
      <c r="C23" s="2">
        <v>5.4</v>
      </c>
      <c r="D23" s="2">
        <v>4.5</v>
      </c>
      <c r="E23" s="9">
        <f t="shared" si="4"/>
        <v>0.22140000000000001</v>
      </c>
      <c r="F23" s="16"/>
      <c r="G23" s="16"/>
      <c r="H23" s="16"/>
      <c r="I23" s="16"/>
      <c r="J23" s="51"/>
      <c r="K23" s="16"/>
    </row>
    <row r="24" spans="1:11" ht="16.5" customHeight="1" x14ac:dyDescent="0.25">
      <c r="A24" s="42" t="s">
        <v>31</v>
      </c>
      <c r="B24" s="4">
        <v>286</v>
      </c>
      <c r="C24" s="2">
        <v>4.5</v>
      </c>
      <c r="D24" s="2">
        <v>4.5</v>
      </c>
      <c r="E24" s="9">
        <f t="shared" si="4"/>
        <v>1.2869999999999999</v>
      </c>
      <c r="F24" s="16"/>
      <c r="G24" s="16"/>
      <c r="H24" s="16"/>
      <c r="I24" s="16"/>
      <c r="J24" s="51"/>
      <c r="K24" s="16"/>
    </row>
    <row r="25" spans="1:11" ht="15" customHeight="1" x14ac:dyDescent="0.25">
      <c r="A25" s="42" t="s">
        <v>59</v>
      </c>
      <c r="B25" s="4">
        <v>512</v>
      </c>
      <c r="C25" s="2">
        <v>5.5</v>
      </c>
      <c r="D25" s="2">
        <v>5.5</v>
      </c>
      <c r="E25" s="9">
        <f t="shared" si="4"/>
        <v>2.8159999999999998</v>
      </c>
      <c r="F25" s="16"/>
      <c r="G25" s="16"/>
      <c r="H25" s="16"/>
      <c r="I25" s="16"/>
      <c r="J25" s="51"/>
      <c r="K25" s="16"/>
    </row>
    <row r="26" spans="1:11" x14ac:dyDescent="0.25">
      <c r="A26" s="42" t="s">
        <v>38</v>
      </c>
      <c r="B26" s="4">
        <v>195</v>
      </c>
      <c r="C26" s="2">
        <v>2</v>
      </c>
      <c r="D26" s="2">
        <v>2</v>
      </c>
      <c r="E26" s="9">
        <f t="shared" si="4"/>
        <v>0.39</v>
      </c>
      <c r="F26" s="16"/>
      <c r="G26" s="16"/>
      <c r="H26" s="16"/>
      <c r="I26" s="16"/>
      <c r="J26" s="51"/>
      <c r="K26" s="16"/>
    </row>
    <row r="27" spans="1:11" s="22" customFormat="1" ht="28.9" customHeight="1" x14ac:dyDescent="0.25">
      <c r="A27" s="124" t="s">
        <v>254</v>
      </c>
      <c r="B27" s="130"/>
      <c r="C27" s="127"/>
      <c r="D27" s="127"/>
      <c r="E27" s="125">
        <f>E28+E29+E30+E31+E32+E33+E34</f>
        <v>8.920399999999999</v>
      </c>
      <c r="F27" s="127">
        <v>150</v>
      </c>
      <c r="G27" s="127">
        <v>3.1</v>
      </c>
      <c r="H27" s="127">
        <v>3.9</v>
      </c>
      <c r="I27" s="127">
        <v>12.4</v>
      </c>
      <c r="J27" s="128">
        <v>97.1</v>
      </c>
      <c r="K27" s="127" t="s">
        <v>187</v>
      </c>
    </row>
    <row r="28" spans="1:11" s="22" customFormat="1" ht="30" x14ac:dyDescent="0.25">
      <c r="A28" s="49" t="s">
        <v>79</v>
      </c>
      <c r="B28" s="4">
        <v>30</v>
      </c>
      <c r="C28" s="20">
        <v>215</v>
      </c>
      <c r="D28" s="20">
        <v>172</v>
      </c>
      <c r="E28" s="9">
        <f>B28*C28/1000</f>
        <v>6.45</v>
      </c>
      <c r="F28" s="21"/>
      <c r="G28" s="21"/>
      <c r="H28" s="21"/>
      <c r="I28" s="21"/>
      <c r="J28" s="103"/>
      <c r="K28" s="21"/>
    </row>
    <row r="29" spans="1:11" s="22" customFormat="1" x14ac:dyDescent="0.25">
      <c r="A29" s="49" t="s">
        <v>11</v>
      </c>
      <c r="B29" s="4">
        <v>34</v>
      </c>
      <c r="C29" s="20">
        <v>10.6</v>
      </c>
      <c r="D29" s="20">
        <v>8</v>
      </c>
      <c r="E29" s="9">
        <f t="shared" ref="E29:E34" si="5">B29*C29/1000</f>
        <v>0.3604</v>
      </c>
      <c r="F29" s="21"/>
      <c r="G29" s="21"/>
      <c r="H29" s="21"/>
      <c r="I29" s="21"/>
      <c r="J29" s="103"/>
      <c r="K29" s="21"/>
    </row>
    <row r="30" spans="1:11" s="22" customFormat="1" x14ac:dyDescent="0.25">
      <c r="A30" s="49" t="s">
        <v>29</v>
      </c>
      <c r="B30" s="4">
        <v>41</v>
      </c>
      <c r="C30" s="20">
        <v>8</v>
      </c>
      <c r="D30" s="20">
        <v>7</v>
      </c>
      <c r="E30" s="9">
        <f t="shared" si="5"/>
        <v>0.32800000000000001</v>
      </c>
      <c r="F30" s="21"/>
      <c r="G30" s="21"/>
      <c r="H30" s="21"/>
      <c r="I30" s="21"/>
      <c r="J30" s="103"/>
      <c r="K30" s="21"/>
    </row>
    <row r="31" spans="1:11" s="22" customFormat="1" x14ac:dyDescent="0.25">
      <c r="A31" s="49" t="s">
        <v>71</v>
      </c>
      <c r="B31" s="4">
        <v>195</v>
      </c>
      <c r="C31" s="20">
        <v>3</v>
      </c>
      <c r="D31" s="20">
        <v>3</v>
      </c>
      <c r="E31" s="9">
        <f t="shared" si="5"/>
        <v>0.58499999999999996</v>
      </c>
      <c r="F31" s="21"/>
      <c r="G31" s="21"/>
      <c r="H31" s="21"/>
      <c r="I31" s="21"/>
      <c r="J31" s="103"/>
      <c r="K31" s="21"/>
    </row>
    <row r="32" spans="1:11" s="22" customFormat="1" x14ac:dyDescent="0.25">
      <c r="A32" s="49" t="s">
        <v>28</v>
      </c>
      <c r="B32" s="4">
        <v>54</v>
      </c>
      <c r="C32" s="20">
        <v>2.5</v>
      </c>
      <c r="D32" s="20">
        <v>2.5</v>
      </c>
      <c r="E32" s="9">
        <f t="shared" si="5"/>
        <v>0.13500000000000001</v>
      </c>
      <c r="F32" s="21"/>
      <c r="G32" s="21"/>
      <c r="H32" s="21"/>
      <c r="I32" s="21"/>
      <c r="J32" s="103"/>
      <c r="K32" s="21"/>
    </row>
    <row r="33" spans="1:11" s="22" customFormat="1" x14ac:dyDescent="0.25">
      <c r="A33" s="49" t="s">
        <v>14</v>
      </c>
      <c r="B33" s="4">
        <v>94</v>
      </c>
      <c r="C33" s="20">
        <v>3</v>
      </c>
      <c r="D33" s="20">
        <v>3</v>
      </c>
      <c r="E33" s="9">
        <f t="shared" si="5"/>
        <v>0.28199999999999997</v>
      </c>
      <c r="F33" s="21"/>
      <c r="G33" s="21"/>
      <c r="H33" s="21"/>
      <c r="I33" s="21"/>
      <c r="J33" s="103"/>
      <c r="K33" s="21"/>
    </row>
    <row r="34" spans="1:11" x14ac:dyDescent="0.25">
      <c r="A34" s="43" t="s">
        <v>38</v>
      </c>
      <c r="B34" s="4">
        <v>195</v>
      </c>
      <c r="C34" s="11">
        <v>4</v>
      </c>
      <c r="D34" s="11">
        <v>4</v>
      </c>
      <c r="E34" s="9">
        <f t="shared" si="5"/>
        <v>0.78</v>
      </c>
      <c r="F34" s="16"/>
      <c r="G34" s="16"/>
      <c r="H34" s="16"/>
      <c r="I34" s="16"/>
      <c r="J34" s="101"/>
      <c r="K34" s="16"/>
    </row>
    <row r="35" spans="1:11" ht="30" x14ac:dyDescent="0.25">
      <c r="A35" s="46" t="s">
        <v>127</v>
      </c>
      <c r="B35" s="4"/>
      <c r="C35" s="17"/>
      <c r="D35" s="17"/>
      <c r="E35" s="8">
        <f>E36+E37</f>
        <v>11.09</v>
      </c>
      <c r="F35" s="7">
        <v>200</v>
      </c>
      <c r="G35" s="7">
        <v>0.2</v>
      </c>
      <c r="H35" s="7">
        <v>0</v>
      </c>
      <c r="I35" s="7">
        <v>22.2</v>
      </c>
      <c r="J35" s="99">
        <v>89.8</v>
      </c>
      <c r="K35" s="7" t="s">
        <v>188</v>
      </c>
    </row>
    <row r="36" spans="1:11" x14ac:dyDescent="0.25">
      <c r="A36" s="44" t="s">
        <v>16</v>
      </c>
      <c r="B36" s="4">
        <v>406</v>
      </c>
      <c r="C36" s="19">
        <v>25</v>
      </c>
      <c r="D36" s="19">
        <v>25</v>
      </c>
      <c r="E36" s="39">
        <f>B36*C36/1000</f>
        <v>10.15</v>
      </c>
      <c r="F36" s="21"/>
      <c r="G36" s="21"/>
      <c r="H36" s="21"/>
      <c r="I36" s="21"/>
      <c r="J36" s="103"/>
      <c r="K36" s="21"/>
    </row>
    <row r="37" spans="1:11" x14ac:dyDescent="0.25">
      <c r="A37" s="44" t="s">
        <v>14</v>
      </c>
      <c r="B37" s="4">
        <v>94</v>
      </c>
      <c r="C37" s="19">
        <v>10</v>
      </c>
      <c r="D37" s="19">
        <v>10</v>
      </c>
      <c r="E37" s="39">
        <f>B37*C37/1000</f>
        <v>0.94</v>
      </c>
      <c r="F37" s="21"/>
      <c r="G37" s="21"/>
      <c r="H37" s="21"/>
      <c r="I37" s="21"/>
      <c r="J37" s="103"/>
      <c r="K37" s="21"/>
    </row>
    <row r="38" spans="1:11" s="223" customFormat="1" ht="45" x14ac:dyDescent="0.25">
      <c r="A38" s="46" t="s">
        <v>313</v>
      </c>
      <c r="B38" s="4">
        <v>347</v>
      </c>
      <c r="C38" s="40"/>
      <c r="D38" s="40"/>
      <c r="E38" s="8">
        <f>B38*F38/1000</f>
        <v>32.965000000000003</v>
      </c>
      <c r="F38" s="7">
        <v>95</v>
      </c>
      <c r="G38" s="7"/>
      <c r="H38" s="7"/>
      <c r="I38" s="7"/>
      <c r="J38" s="99"/>
      <c r="K38" s="7"/>
    </row>
    <row r="39" spans="1:11" x14ac:dyDescent="0.25">
      <c r="A39" s="46" t="s">
        <v>23</v>
      </c>
      <c r="B39" s="4">
        <v>72</v>
      </c>
      <c r="C39" s="17">
        <v>20</v>
      </c>
      <c r="D39" s="17">
        <v>20</v>
      </c>
      <c r="E39" s="8">
        <f t="shared" ref="E39:E40" si="6">B39*C39/1000</f>
        <v>1.44</v>
      </c>
      <c r="F39" s="7">
        <f>D39</f>
        <v>20</v>
      </c>
      <c r="G39" s="7">
        <v>0.7</v>
      </c>
      <c r="H39" s="7">
        <v>0.1</v>
      </c>
      <c r="I39" s="7">
        <v>9.4</v>
      </c>
      <c r="J39" s="99">
        <v>41.3</v>
      </c>
      <c r="K39" s="7"/>
    </row>
    <row r="40" spans="1:11" x14ac:dyDescent="0.25">
      <c r="A40" s="46" t="s">
        <v>27</v>
      </c>
      <c r="B40" s="4">
        <v>72</v>
      </c>
      <c r="C40" s="17">
        <v>40</v>
      </c>
      <c r="D40" s="17">
        <v>40</v>
      </c>
      <c r="E40" s="8">
        <f t="shared" si="6"/>
        <v>2.88</v>
      </c>
      <c r="F40" s="7">
        <f>D40</f>
        <v>40</v>
      </c>
      <c r="G40" s="7">
        <v>2</v>
      </c>
      <c r="H40" s="7">
        <v>0.6</v>
      </c>
      <c r="I40" s="7">
        <v>16.2</v>
      </c>
      <c r="J40" s="99">
        <v>77.8</v>
      </c>
      <c r="K40" s="7"/>
    </row>
    <row r="41" spans="1:11" ht="17.45" customHeight="1" thickBot="1" x14ac:dyDescent="0.3"/>
    <row r="42" spans="1:11" ht="14.45" customHeight="1" x14ac:dyDescent="0.25">
      <c r="A42" s="286" t="s">
        <v>0</v>
      </c>
      <c r="B42" s="288" t="s">
        <v>1</v>
      </c>
      <c r="C42" s="290"/>
      <c r="D42" s="290"/>
      <c r="E42" s="290"/>
      <c r="F42" s="290"/>
      <c r="G42" s="291" t="s">
        <v>6</v>
      </c>
      <c r="H42" s="291"/>
      <c r="I42" s="291"/>
      <c r="J42" s="292"/>
      <c r="K42" s="294" t="s">
        <v>175</v>
      </c>
    </row>
    <row r="43" spans="1:11" ht="25.5" thickBot="1" x14ac:dyDescent="0.3">
      <c r="A43" s="287"/>
      <c r="B43" s="289"/>
      <c r="C43" s="31" t="s">
        <v>2</v>
      </c>
      <c r="D43" s="31" t="s">
        <v>3</v>
      </c>
      <c r="E43" s="31" t="s">
        <v>4</v>
      </c>
      <c r="F43" s="31" t="s">
        <v>5</v>
      </c>
      <c r="G43" s="32" t="s">
        <v>7</v>
      </c>
      <c r="H43" s="31" t="s">
        <v>8</v>
      </c>
      <c r="I43" s="31" t="s">
        <v>22</v>
      </c>
      <c r="J43" s="33" t="s">
        <v>9</v>
      </c>
      <c r="K43" s="294"/>
    </row>
    <row r="44" spans="1:11" ht="18.75" x14ac:dyDescent="0.3">
      <c r="A44" s="38" t="s">
        <v>35</v>
      </c>
      <c r="B44" s="14"/>
      <c r="C44" s="15"/>
      <c r="D44" s="15"/>
      <c r="E44" s="15"/>
      <c r="F44" s="34"/>
      <c r="G44" s="15"/>
      <c r="H44" s="15"/>
      <c r="I44" s="15"/>
      <c r="J44" s="30"/>
      <c r="K44" s="105"/>
    </row>
    <row r="45" spans="1:11" ht="15.75" x14ac:dyDescent="0.25">
      <c r="A45" s="78" t="s">
        <v>24</v>
      </c>
      <c r="B45" s="79"/>
      <c r="C45" s="79"/>
      <c r="D45" s="79"/>
      <c r="E45" s="83">
        <f>E46+E53+E59+E67+E75+E78+E79</f>
        <v>109.32640000000001</v>
      </c>
      <c r="F45" s="83">
        <f t="shared" ref="F45:J45" si="7">F46+F53+F59+F67+F75+F78+F79</f>
        <v>930</v>
      </c>
      <c r="G45" s="83">
        <f t="shared" si="7"/>
        <v>26.9</v>
      </c>
      <c r="H45" s="83">
        <f t="shared" si="7"/>
        <v>31.4</v>
      </c>
      <c r="I45" s="81">
        <f t="shared" si="7"/>
        <v>124.1</v>
      </c>
      <c r="J45" s="81">
        <f t="shared" si="7"/>
        <v>886.9</v>
      </c>
      <c r="K45" s="80"/>
    </row>
    <row r="46" spans="1:11" ht="45" x14ac:dyDescent="0.25">
      <c r="A46" s="124" t="s">
        <v>255</v>
      </c>
      <c r="B46" s="130"/>
      <c r="C46" s="127"/>
      <c r="D46" s="127"/>
      <c r="E46" s="125">
        <f>E47+E49+E51+E52</f>
        <v>8.8640000000000008</v>
      </c>
      <c r="F46" s="126">
        <v>100</v>
      </c>
      <c r="G46" s="127">
        <v>2.2999999999999998</v>
      </c>
      <c r="H46" s="131">
        <v>5</v>
      </c>
      <c r="I46" s="127">
        <v>9.1</v>
      </c>
      <c r="J46" s="134">
        <v>90.5</v>
      </c>
      <c r="K46" s="127" t="s">
        <v>184</v>
      </c>
    </row>
    <row r="47" spans="1:11" x14ac:dyDescent="0.25">
      <c r="A47" s="42" t="s">
        <v>11</v>
      </c>
      <c r="B47" s="4">
        <v>34</v>
      </c>
      <c r="C47" s="11">
        <v>53</v>
      </c>
      <c r="D47" s="11">
        <v>40</v>
      </c>
      <c r="E47" s="9">
        <f>B47*C47/1000</f>
        <v>1.802</v>
      </c>
      <c r="F47" s="11"/>
      <c r="G47" s="11"/>
      <c r="H47" s="11"/>
      <c r="I47" s="11"/>
      <c r="J47" s="48"/>
      <c r="K47" s="11"/>
    </row>
    <row r="48" spans="1:11" x14ac:dyDescent="0.25">
      <c r="A48" s="56" t="s">
        <v>62</v>
      </c>
      <c r="B48" s="4"/>
      <c r="C48" s="16"/>
      <c r="D48" s="16">
        <v>38</v>
      </c>
      <c r="E48" s="9"/>
      <c r="F48" s="11"/>
      <c r="G48" s="11"/>
      <c r="H48" s="11"/>
      <c r="I48" s="11"/>
      <c r="J48" s="48"/>
      <c r="K48" s="11"/>
    </row>
    <row r="49" spans="1:12" x14ac:dyDescent="0.25">
      <c r="A49" s="42" t="s">
        <v>10</v>
      </c>
      <c r="B49" s="4">
        <v>34</v>
      </c>
      <c r="C49" s="11">
        <v>54</v>
      </c>
      <c r="D49" s="11">
        <v>35</v>
      </c>
      <c r="E49" s="9">
        <f t="shared" ref="E49:E52" si="8">B49*C49/1000</f>
        <v>1.8360000000000001</v>
      </c>
      <c r="F49" s="11"/>
      <c r="G49" s="11"/>
      <c r="H49" s="11"/>
      <c r="I49" s="11"/>
      <c r="J49" s="48"/>
      <c r="K49" s="11"/>
    </row>
    <row r="50" spans="1:12" ht="30" x14ac:dyDescent="0.25">
      <c r="A50" s="56" t="s">
        <v>61</v>
      </c>
      <c r="B50" s="4"/>
      <c r="C50" s="16"/>
      <c r="D50" s="16">
        <v>32</v>
      </c>
      <c r="E50" s="9"/>
      <c r="F50" s="11"/>
      <c r="G50" s="11"/>
      <c r="H50" s="11"/>
      <c r="I50" s="11"/>
      <c r="J50" s="48"/>
      <c r="K50" s="11"/>
    </row>
    <row r="51" spans="1:12" ht="45" x14ac:dyDescent="0.25">
      <c r="A51" s="42" t="s">
        <v>64</v>
      </c>
      <c r="B51" s="4">
        <v>109</v>
      </c>
      <c r="C51" s="11">
        <v>39</v>
      </c>
      <c r="D51" s="11">
        <v>25</v>
      </c>
      <c r="E51" s="9">
        <f t="shared" si="8"/>
        <v>4.2510000000000003</v>
      </c>
      <c r="F51" s="11"/>
      <c r="G51" s="11"/>
      <c r="H51" s="11"/>
      <c r="I51" s="11"/>
      <c r="J51" s="48"/>
      <c r="K51" s="11"/>
      <c r="L51" s="29"/>
    </row>
    <row r="52" spans="1:12" x14ac:dyDescent="0.25">
      <c r="A52" s="42" t="s">
        <v>38</v>
      </c>
      <c r="B52" s="4">
        <v>195</v>
      </c>
      <c r="C52" s="11">
        <v>5</v>
      </c>
      <c r="D52" s="11">
        <v>5</v>
      </c>
      <c r="E52" s="9">
        <f t="shared" si="8"/>
        <v>0.97499999999999998</v>
      </c>
      <c r="F52" s="11"/>
      <c r="G52" s="11"/>
      <c r="H52" s="11"/>
      <c r="I52" s="11"/>
      <c r="J52" s="48"/>
      <c r="K52" s="11"/>
    </row>
    <row r="53" spans="1:12" ht="45" x14ac:dyDescent="0.25">
      <c r="A53" s="124" t="s">
        <v>252</v>
      </c>
      <c r="B53" s="130"/>
      <c r="C53" s="127"/>
      <c r="D53" s="127"/>
      <c r="E53" s="125">
        <f>E54+E55+E56+E57+E58</f>
        <v>21.685200000000002</v>
      </c>
      <c r="F53" s="126">
        <v>250</v>
      </c>
      <c r="G53" s="127">
        <v>5.7</v>
      </c>
      <c r="H53" s="127">
        <v>6.3</v>
      </c>
      <c r="I53" s="127">
        <v>19.100000000000001</v>
      </c>
      <c r="J53" s="128">
        <v>155.9</v>
      </c>
      <c r="K53" s="127" t="s">
        <v>185</v>
      </c>
    </row>
    <row r="54" spans="1:12" ht="45" x14ac:dyDescent="0.25">
      <c r="A54" s="49" t="s">
        <v>43</v>
      </c>
      <c r="B54" s="4">
        <v>196</v>
      </c>
      <c r="C54" s="20">
        <v>50</v>
      </c>
      <c r="D54" s="20">
        <v>37</v>
      </c>
      <c r="E54" s="9">
        <f t="shared" ref="E54:E58" si="9">B54*C54/1000</f>
        <v>9.8000000000000007</v>
      </c>
      <c r="F54" s="21"/>
      <c r="G54" s="21"/>
      <c r="H54" s="21"/>
      <c r="I54" s="21"/>
      <c r="J54" s="103"/>
      <c r="K54" s="21"/>
    </row>
    <row r="55" spans="1:12" x14ac:dyDescent="0.25">
      <c r="A55" s="25" t="s">
        <v>10</v>
      </c>
      <c r="B55" s="35">
        <v>34</v>
      </c>
      <c r="C55" s="27">
        <v>174</v>
      </c>
      <c r="D55" s="27">
        <v>113</v>
      </c>
      <c r="E55" s="9">
        <f t="shared" si="9"/>
        <v>5.9160000000000004</v>
      </c>
      <c r="F55" s="26"/>
      <c r="G55" s="26"/>
      <c r="H55" s="26"/>
      <c r="I55" s="26"/>
      <c r="J55" s="104"/>
      <c r="K55" s="5"/>
    </row>
    <row r="56" spans="1:12" x14ac:dyDescent="0.25">
      <c r="A56" s="42" t="s">
        <v>29</v>
      </c>
      <c r="B56" s="4">
        <v>41</v>
      </c>
      <c r="C56" s="11">
        <v>12</v>
      </c>
      <c r="D56" s="11">
        <v>10</v>
      </c>
      <c r="E56" s="9">
        <f t="shared" si="9"/>
        <v>0.49199999999999999</v>
      </c>
      <c r="F56" s="5"/>
      <c r="G56" s="5"/>
      <c r="H56" s="5"/>
      <c r="I56" s="5"/>
      <c r="J56" s="64"/>
      <c r="K56" s="5"/>
    </row>
    <row r="57" spans="1:12" x14ac:dyDescent="0.25">
      <c r="A57" s="42" t="s">
        <v>11</v>
      </c>
      <c r="B57" s="4">
        <v>34</v>
      </c>
      <c r="C57" s="11">
        <v>13.3</v>
      </c>
      <c r="D57" s="11">
        <v>10</v>
      </c>
      <c r="E57" s="9">
        <f t="shared" si="9"/>
        <v>0.45220000000000005</v>
      </c>
      <c r="F57" s="5"/>
      <c r="G57" s="5"/>
      <c r="H57" s="5"/>
      <c r="I57" s="5"/>
      <c r="J57" s="64"/>
      <c r="K57" s="5"/>
    </row>
    <row r="58" spans="1:12" x14ac:dyDescent="0.25">
      <c r="A58" s="42" t="s">
        <v>36</v>
      </c>
      <c r="B58" s="4">
        <v>1005</v>
      </c>
      <c r="C58" s="11">
        <v>5</v>
      </c>
      <c r="D58" s="11">
        <v>5</v>
      </c>
      <c r="E58" s="9">
        <f t="shared" si="9"/>
        <v>5.0250000000000004</v>
      </c>
      <c r="F58" s="5"/>
      <c r="G58" s="5"/>
      <c r="H58" s="5"/>
      <c r="I58" s="5"/>
      <c r="J58" s="64"/>
      <c r="K58" s="5"/>
    </row>
    <row r="59" spans="1:12" ht="29.45" customHeight="1" x14ac:dyDescent="0.25">
      <c r="A59" s="124" t="s">
        <v>253</v>
      </c>
      <c r="B59" s="130"/>
      <c r="C59" s="132"/>
      <c r="D59" s="132"/>
      <c r="E59" s="125">
        <f>E60+E61+E62+E63+E64+E65+E66</f>
        <v>49.591999999999999</v>
      </c>
      <c r="F59" s="127">
        <v>100</v>
      </c>
      <c r="G59" s="127">
        <v>10.1</v>
      </c>
      <c r="H59" s="127">
        <v>14.2</v>
      </c>
      <c r="I59" s="127">
        <v>17</v>
      </c>
      <c r="J59" s="134">
        <v>236.2</v>
      </c>
      <c r="K59" s="127" t="s">
        <v>186</v>
      </c>
    </row>
    <row r="60" spans="1:12" ht="30.6" customHeight="1" x14ac:dyDescent="0.25">
      <c r="A60" s="42" t="s">
        <v>37</v>
      </c>
      <c r="B60" s="4">
        <v>590</v>
      </c>
      <c r="C60" s="2">
        <v>74</v>
      </c>
      <c r="D60" s="2">
        <v>74</v>
      </c>
      <c r="E60" s="9">
        <f t="shared" ref="E60:E79" si="10">B60*C60/1000</f>
        <v>43.66</v>
      </c>
      <c r="F60" s="16"/>
      <c r="G60" s="16"/>
      <c r="H60" s="16"/>
      <c r="I60" s="16"/>
      <c r="J60" s="51"/>
      <c r="K60" s="16"/>
    </row>
    <row r="61" spans="1:12" ht="16.149999999999999" customHeight="1" x14ac:dyDescent="0.25">
      <c r="A61" s="42" t="s">
        <v>27</v>
      </c>
      <c r="B61" s="4">
        <v>72</v>
      </c>
      <c r="C61" s="11">
        <v>18</v>
      </c>
      <c r="D61" s="11">
        <v>18</v>
      </c>
      <c r="E61" s="9">
        <f t="shared" si="10"/>
        <v>1.296</v>
      </c>
      <c r="F61" s="16"/>
      <c r="G61" s="16"/>
      <c r="H61" s="16"/>
      <c r="I61" s="16"/>
      <c r="J61" s="51"/>
      <c r="K61" s="16"/>
    </row>
    <row r="62" spans="1:12" ht="16.5" customHeight="1" x14ac:dyDescent="0.25">
      <c r="A62" s="42" t="s">
        <v>20</v>
      </c>
      <c r="B62" s="4">
        <v>91</v>
      </c>
      <c r="C62" s="2">
        <v>14</v>
      </c>
      <c r="D62" s="2">
        <v>14</v>
      </c>
      <c r="E62" s="9">
        <f t="shared" si="10"/>
        <v>1.274</v>
      </c>
      <c r="F62" s="16"/>
      <c r="G62" s="16"/>
      <c r="H62" s="16"/>
      <c r="I62" s="16"/>
      <c r="J62" s="51"/>
      <c r="K62" s="16"/>
    </row>
    <row r="63" spans="1:12" ht="16.5" customHeight="1" x14ac:dyDescent="0.25">
      <c r="A63" s="42" t="s">
        <v>29</v>
      </c>
      <c r="B63" s="4">
        <v>41</v>
      </c>
      <c r="C63" s="2">
        <v>6</v>
      </c>
      <c r="D63" s="2">
        <v>6</v>
      </c>
      <c r="E63" s="9">
        <f t="shared" si="10"/>
        <v>0.246</v>
      </c>
      <c r="F63" s="16"/>
      <c r="G63" s="16"/>
      <c r="H63" s="16"/>
      <c r="I63" s="16"/>
      <c r="J63" s="51"/>
      <c r="K63" s="16"/>
    </row>
    <row r="64" spans="1:12" ht="16.5" customHeight="1" x14ac:dyDescent="0.25">
      <c r="A64" s="42" t="s">
        <v>31</v>
      </c>
      <c r="B64" s="4">
        <v>286</v>
      </c>
      <c r="C64" s="2">
        <v>5</v>
      </c>
      <c r="D64" s="2">
        <v>5</v>
      </c>
      <c r="E64" s="9">
        <f t="shared" si="10"/>
        <v>1.43</v>
      </c>
      <c r="F64" s="16"/>
      <c r="G64" s="16"/>
      <c r="H64" s="16"/>
      <c r="I64" s="16"/>
      <c r="J64" s="51"/>
      <c r="K64" s="16"/>
    </row>
    <row r="65" spans="1:13" ht="15" customHeight="1" x14ac:dyDescent="0.25">
      <c r="A65" s="42" t="s">
        <v>59</v>
      </c>
      <c r="B65" s="4">
        <v>216</v>
      </c>
      <c r="C65" s="2">
        <v>6</v>
      </c>
      <c r="D65" s="2">
        <v>6</v>
      </c>
      <c r="E65" s="9">
        <f t="shared" si="10"/>
        <v>1.296</v>
      </c>
      <c r="F65" s="16"/>
      <c r="G65" s="16"/>
      <c r="H65" s="16"/>
      <c r="I65" s="16"/>
      <c r="J65" s="51"/>
      <c r="K65" s="16"/>
    </row>
    <row r="66" spans="1:13" x14ac:dyDescent="0.25">
      <c r="A66" s="42" t="s">
        <v>38</v>
      </c>
      <c r="B66" s="4">
        <v>195</v>
      </c>
      <c r="C66" s="2">
        <v>2</v>
      </c>
      <c r="D66" s="2">
        <v>2</v>
      </c>
      <c r="E66" s="9">
        <f t="shared" si="10"/>
        <v>0.39</v>
      </c>
      <c r="F66" s="16"/>
      <c r="G66" s="16"/>
      <c r="H66" s="16"/>
      <c r="I66" s="16"/>
      <c r="J66" s="51"/>
      <c r="K66" s="16"/>
    </row>
    <row r="67" spans="1:13" s="22" customFormat="1" ht="31.9" customHeight="1" x14ac:dyDescent="0.25">
      <c r="A67" s="124" t="s">
        <v>254</v>
      </c>
      <c r="B67" s="130"/>
      <c r="C67" s="7"/>
      <c r="D67" s="7"/>
      <c r="E67" s="125">
        <f>E68+E69+E70+E71+E72+E73+E74</f>
        <v>10.895199999999999</v>
      </c>
      <c r="F67" s="127">
        <v>180</v>
      </c>
      <c r="G67" s="127">
        <v>3.7</v>
      </c>
      <c r="H67" s="127">
        <v>4.7</v>
      </c>
      <c r="I67" s="127">
        <v>14.9</v>
      </c>
      <c r="J67" s="134">
        <v>116.7</v>
      </c>
      <c r="K67" s="127" t="s">
        <v>187</v>
      </c>
    </row>
    <row r="68" spans="1:13" s="22" customFormat="1" ht="30" x14ac:dyDescent="0.25">
      <c r="A68" s="49" t="s">
        <v>79</v>
      </c>
      <c r="B68" s="4">
        <v>30</v>
      </c>
      <c r="C68" s="20">
        <v>258</v>
      </c>
      <c r="D68" s="20">
        <v>206</v>
      </c>
      <c r="E68" s="9">
        <f>B68*C68/1000</f>
        <v>7.74</v>
      </c>
      <c r="F68" s="21"/>
      <c r="G68" s="21"/>
      <c r="H68" s="21"/>
      <c r="I68" s="21"/>
      <c r="J68" s="50"/>
      <c r="K68" s="21"/>
    </row>
    <row r="69" spans="1:13" s="22" customFormat="1" x14ac:dyDescent="0.25">
      <c r="A69" s="49" t="s">
        <v>11</v>
      </c>
      <c r="B69" s="4">
        <v>34</v>
      </c>
      <c r="C69" s="20">
        <v>13.3</v>
      </c>
      <c r="D69" s="20">
        <v>10</v>
      </c>
      <c r="E69" s="9">
        <f t="shared" ref="E69:E74" si="11">B69*C69/1000</f>
        <v>0.45220000000000005</v>
      </c>
      <c r="F69" s="21"/>
      <c r="G69" s="21"/>
      <c r="H69" s="21"/>
      <c r="I69" s="21"/>
      <c r="J69" s="50"/>
      <c r="K69" s="21"/>
    </row>
    <row r="70" spans="1:13" s="22" customFormat="1" x14ac:dyDescent="0.25">
      <c r="A70" s="49" t="s">
        <v>29</v>
      </c>
      <c r="B70" s="4">
        <v>41</v>
      </c>
      <c r="C70" s="20">
        <v>10</v>
      </c>
      <c r="D70" s="20">
        <v>8</v>
      </c>
      <c r="E70" s="9">
        <f t="shared" si="11"/>
        <v>0.41</v>
      </c>
      <c r="F70" s="21"/>
      <c r="G70" s="21"/>
      <c r="H70" s="21"/>
      <c r="I70" s="21"/>
      <c r="J70" s="50"/>
      <c r="K70" s="21"/>
    </row>
    <row r="71" spans="1:13" s="22" customFormat="1" x14ac:dyDescent="0.25">
      <c r="A71" s="49" t="s">
        <v>71</v>
      </c>
      <c r="B71" s="4">
        <v>195</v>
      </c>
      <c r="C71" s="20">
        <v>4</v>
      </c>
      <c r="D71" s="20">
        <v>4</v>
      </c>
      <c r="E71" s="9">
        <f t="shared" si="11"/>
        <v>0.78</v>
      </c>
      <c r="F71" s="21"/>
      <c r="G71" s="21"/>
      <c r="H71" s="21"/>
      <c r="I71" s="21"/>
      <c r="J71" s="50"/>
      <c r="K71" s="21"/>
    </row>
    <row r="72" spans="1:13" s="22" customFormat="1" x14ac:dyDescent="0.25">
      <c r="A72" s="49" t="s">
        <v>28</v>
      </c>
      <c r="B72" s="4">
        <v>54</v>
      </c>
      <c r="C72" s="20">
        <v>3</v>
      </c>
      <c r="D72" s="20">
        <v>3</v>
      </c>
      <c r="E72" s="9">
        <f t="shared" si="11"/>
        <v>0.16200000000000001</v>
      </c>
      <c r="F72" s="21"/>
      <c r="G72" s="21"/>
      <c r="H72" s="21"/>
      <c r="I72" s="21"/>
      <c r="J72" s="50"/>
      <c r="K72" s="21"/>
    </row>
    <row r="73" spans="1:13" s="22" customFormat="1" x14ac:dyDescent="0.25">
      <c r="A73" s="49" t="s">
        <v>14</v>
      </c>
      <c r="B73" s="4">
        <v>94</v>
      </c>
      <c r="C73" s="20">
        <v>4</v>
      </c>
      <c r="D73" s="20">
        <v>4</v>
      </c>
      <c r="E73" s="9">
        <f t="shared" si="11"/>
        <v>0.376</v>
      </c>
      <c r="F73" s="21"/>
      <c r="G73" s="21"/>
      <c r="H73" s="21"/>
      <c r="I73" s="21"/>
      <c r="J73" s="50"/>
      <c r="K73" s="21"/>
    </row>
    <row r="74" spans="1:13" x14ac:dyDescent="0.25">
      <c r="A74" s="43" t="s">
        <v>38</v>
      </c>
      <c r="B74" s="4">
        <v>195</v>
      </c>
      <c r="C74" s="11">
        <v>5</v>
      </c>
      <c r="D74" s="11">
        <v>5</v>
      </c>
      <c r="E74" s="9">
        <f t="shared" si="11"/>
        <v>0.97499999999999998</v>
      </c>
      <c r="F74" s="16"/>
      <c r="G74" s="16"/>
      <c r="H74" s="16"/>
      <c r="I74" s="16"/>
      <c r="J74" s="51"/>
      <c r="K74" s="16"/>
    </row>
    <row r="75" spans="1:13" ht="30" x14ac:dyDescent="0.25">
      <c r="A75" s="46" t="s">
        <v>256</v>
      </c>
      <c r="B75" s="4"/>
      <c r="C75" s="17"/>
      <c r="D75" s="17"/>
      <c r="E75" s="125">
        <f>E76+E77</f>
        <v>11.09</v>
      </c>
      <c r="F75" s="127">
        <v>200</v>
      </c>
      <c r="G75" s="127">
        <v>0.2</v>
      </c>
      <c r="H75" s="127">
        <v>0</v>
      </c>
      <c r="I75" s="127">
        <v>22.2</v>
      </c>
      <c r="J75" s="134">
        <v>89.8</v>
      </c>
      <c r="K75" s="127" t="s">
        <v>188</v>
      </c>
    </row>
    <row r="76" spans="1:13" x14ac:dyDescent="0.25">
      <c r="A76" s="44" t="s">
        <v>16</v>
      </c>
      <c r="B76" s="4">
        <v>406</v>
      </c>
      <c r="C76" s="19">
        <v>25</v>
      </c>
      <c r="D76" s="19">
        <v>25</v>
      </c>
      <c r="E76" s="39">
        <f>B76*C76/1000</f>
        <v>10.15</v>
      </c>
      <c r="F76" s="21"/>
      <c r="G76" s="21"/>
      <c r="H76" s="21"/>
      <c r="I76" s="21"/>
      <c r="J76" s="50"/>
      <c r="K76" s="21"/>
    </row>
    <row r="77" spans="1:13" x14ac:dyDescent="0.25">
      <c r="A77" s="44" t="s">
        <v>14</v>
      </c>
      <c r="B77" s="4">
        <v>94</v>
      </c>
      <c r="C77" s="19">
        <v>10</v>
      </c>
      <c r="D77" s="19">
        <v>10</v>
      </c>
      <c r="E77" s="39">
        <f>B77*C77/1000</f>
        <v>0.94</v>
      </c>
      <c r="F77" s="21"/>
      <c r="G77" s="21"/>
      <c r="H77" s="21"/>
      <c r="I77" s="21"/>
      <c r="J77" s="50"/>
      <c r="K77" s="21"/>
    </row>
    <row r="78" spans="1:13" x14ac:dyDescent="0.25">
      <c r="A78" s="46" t="s">
        <v>23</v>
      </c>
      <c r="B78" s="4">
        <v>72</v>
      </c>
      <c r="C78" s="17">
        <v>40</v>
      </c>
      <c r="D78" s="17">
        <v>40</v>
      </c>
      <c r="E78" s="8">
        <f t="shared" si="10"/>
        <v>2.88</v>
      </c>
      <c r="F78" s="7">
        <v>40</v>
      </c>
      <c r="G78" s="7">
        <v>1.9</v>
      </c>
      <c r="H78" s="7">
        <v>0.4</v>
      </c>
      <c r="I78" s="7">
        <v>17.5</v>
      </c>
      <c r="J78" s="47">
        <v>81</v>
      </c>
      <c r="K78" s="7"/>
      <c r="M78" s="1" t="s">
        <v>55</v>
      </c>
    </row>
    <row r="79" spans="1:13" x14ac:dyDescent="0.25">
      <c r="A79" s="46" t="s">
        <v>27</v>
      </c>
      <c r="B79" s="4">
        <v>72</v>
      </c>
      <c r="C79" s="17">
        <v>60</v>
      </c>
      <c r="D79" s="17">
        <v>60</v>
      </c>
      <c r="E79" s="8">
        <f t="shared" si="10"/>
        <v>4.32</v>
      </c>
      <c r="F79" s="7">
        <v>60</v>
      </c>
      <c r="G79" s="7">
        <v>3</v>
      </c>
      <c r="H79" s="7">
        <v>0.8</v>
      </c>
      <c r="I79" s="7">
        <v>24.3</v>
      </c>
      <c r="J79" s="47">
        <v>116.8</v>
      </c>
      <c r="K79" s="7"/>
    </row>
    <row r="80" spans="1:13" x14ac:dyDescent="0.25">
      <c r="G80" s="52"/>
      <c r="H80" s="52"/>
      <c r="I80" s="52"/>
      <c r="J80" s="52"/>
      <c r="K80" s="52"/>
    </row>
    <row r="83" ht="18.600000000000001" customHeight="1" x14ac:dyDescent="0.25"/>
  </sheetData>
  <mergeCells count="11">
    <mergeCell ref="L2:L3"/>
    <mergeCell ref="K2:K3"/>
    <mergeCell ref="K42:K43"/>
    <mergeCell ref="A42:A43"/>
    <mergeCell ref="B42:B43"/>
    <mergeCell ref="C42:F42"/>
    <mergeCell ref="G42:J42"/>
    <mergeCell ref="A2:A3"/>
    <mergeCell ref="B2:B3"/>
    <mergeCell ref="C2:F2"/>
    <mergeCell ref="G2:J2"/>
  </mergeCells>
  <pageMargins left="0.55118110236220474" right="0.15748031496062992" top="0.15748031496062992" bottom="0.19685039370078741" header="0.15748031496062992" footer="0.15748031496062992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30" workbookViewId="0">
      <selection activeCell="O52" sqref="O52"/>
    </sheetView>
  </sheetViews>
  <sheetFormatPr defaultColWidth="9.140625" defaultRowHeight="15" x14ac:dyDescent="0.25"/>
  <cols>
    <col min="1" max="1" width="27.42578125" style="1" customWidth="1"/>
    <col min="2" max="2" width="6.140625" style="1" customWidth="1"/>
    <col min="3" max="3" width="5.5703125" style="1" customWidth="1"/>
    <col min="4" max="4" width="5.140625" style="1" customWidth="1"/>
    <col min="5" max="5" width="8.5703125" style="1" customWidth="1"/>
    <col min="6" max="6" width="7.28515625" style="1" customWidth="1"/>
    <col min="7" max="8" width="6.28515625" style="1" customWidth="1"/>
    <col min="9" max="9" width="6" style="1" customWidth="1"/>
    <col min="10" max="10" width="5.7109375" style="1" customWidth="1"/>
    <col min="11" max="11" width="7.710937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96" t="s">
        <v>0</v>
      </c>
      <c r="B2" s="298" t="s">
        <v>1</v>
      </c>
      <c r="C2" s="276"/>
      <c r="D2" s="279"/>
      <c r="E2" s="279"/>
      <c r="F2" s="300"/>
      <c r="G2" s="276" t="s">
        <v>6</v>
      </c>
      <c r="H2" s="279"/>
      <c r="I2" s="279"/>
      <c r="J2" s="279"/>
      <c r="K2" s="282" t="s">
        <v>175</v>
      </c>
    </row>
    <row r="3" spans="1:11" ht="27.6" customHeight="1" thickBot="1" x14ac:dyDescent="0.3">
      <c r="A3" s="297"/>
      <c r="B3" s="299"/>
      <c r="C3" s="172" t="s">
        <v>2</v>
      </c>
      <c r="D3" s="172" t="s">
        <v>3</v>
      </c>
      <c r="E3" s="172" t="s">
        <v>4</v>
      </c>
      <c r="F3" s="172" t="s">
        <v>5</v>
      </c>
      <c r="G3" s="174" t="s">
        <v>7</v>
      </c>
      <c r="H3" s="172" t="s">
        <v>8</v>
      </c>
      <c r="I3" s="172" t="s">
        <v>22</v>
      </c>
      <c r="J3" s="175" t="s">
        <v>9</v>
      </c>
      <c r="K3" s="295"/>
    </row>
    <row r="4" spans="1:11" ht="18.75" x14ac:dyDescent="0.3">
      <c r="A4" s="38" t="s">
        <v>39</v>
      </c>
      <c r="B4" s="14"/>
      <c r="C4" s="15"/>
      <c r="D4" s="15"/>
      <c r="E4" s="15"/>
      <c r="F4" s="34"/>
      <c r="G4" s="15"/>
      <c r="H4" s="15"/>
      <c r="I4" s="15"/>
      <c r="J4" s="15"/>
      <c r="K4" s="139"/>
    </row>
    <row r="5" spans="1:11" ht="15.75" x14ac:dyDescent="0.25">
      <c r="A5" s="78" t="s">
        <v>24</v>
      </c>
      <c r="B5" s="79"/>
      <c r="C5" s="79"/>
      <c r="D5" s="79"/>
      <c r="E5" s="80">
        <f t="shared" ref="E5:J5" si="0">E6+E13+E23+E33+E41+E45+E46+E44</f>
        <v>147.00479999999999</v>
      </c>
      <c r="F5" s="121">
        <f t="shared" si="0"/>
        <v>1050</v>
      </c>
      <c r="G5" s="81">
        <f t="shared" si="0"/>
        <v>19.500000000000004</v>
      </c>
      <c r="H5" s="81">
        <f t="shared" si="0"/>
        <v>20.800000000000004</v>
      </c>
      <c r="I5" s="81">
        <f t="shared" si="0"/>
        <v>142.1</v>
      </c>
      <c r="J5" s="81">
        <f t="shared" si="0"/>
        <v>832.59999999999991</v>
      </c>
      <c r="K5" s="82"/>
    </row>
    <row r="6" spans="1:11" ht="45" x14ac:dyDescent="0.25">
      <c r="A6" s="124" t="s">
        <v>80</v>
      </c>
      <c r="B6" s="130"/>
      <c r="C6" s="127"/>
      <c r="D6" s="127"/>
      <c r="E6" s="125">
        <f>E7+E8+E12</f>
        <v>4.4020000000000001</v>
      </c>
      <c r="F6" s="126">
        <v>80</v>
      </c>
      <c r="G6" s="127">
        <v>0.9</v>
      </c>
      <c r="H6" s="131">
        <v>4</v>
      </c>
      <c r="I6" s="127">
        <v>7.3</v>
      </c>
      <c r="J6" s="134">
        <v>68.8</v>
      </c>
      <c r="K6" s="47" t="s">
        <v>189</v>
      </c>
    </row>
    <row r="7" spans="1:11" x14ac:dyDescent="0.25">
      <c r="A7" s="42" t="s">
        <v>11</v>
      </c>
      <c r="B7" s="4">
        <v>34</v>
      </c>
      <c r="C7" s="11">
        <v>101</v>
      </c>
      <c r="D7" s="11">
        <v>76</v>
      </c>
      <c r="E7" s="9">
        <f>B7*C7/1000</f>
        <v>3.4340000000000002</v>
      </c>
      <c r="F7" s="11"/>
      <c r="G7" s="11"/>
      <c r="H7" s="11"/>
      <c r="I7" s="11"/>
      <c r="J7" s="48"/>
      <c r="K7" s="48"/>
    </row>
    <row r="8" spans="1:11" x14ac:dyDescent="0.25">
      <c r="A8" s="42" t="s">
        <v>14</v>
      </c>
      <c r="B8" s="4">
        <v>94</v>
      </c>
      <c r="C8" s="11">
        <v>2</v>
      </c>
      <c r="D8" s="11">
        <v>2</v>
      </c>
      <c r="E8" s="9">
        <f>B8*C8/1000</f>
        <v>0.188</v>
      </c>
      <c r="F8" s="11"/>
      <c r="G8" s="11"/>
      <c r="H8" s="11"/>
      <c r="I8" s="11"/>
      <c r="J8" s="48"/>
      <c r="K8" s="48"/>
    </row>
    <row r="9" spans="1:11" ht="15" hidden="1" customHeight="1" x14ac:dyDescent="0.25">
      <c r="A9" s="42" t="s">
        <v>10</v>
      </c>
      <c r="B9" s="4"/>
      <c r="C9" s="11"/>
      <c r="D9" s="11"/>
      <c r="E9" s="9">
        <f t="shared" ref="E9" si="1">B9*C9/1000</f>
        <v>0</v>
      </c>
      <c r="F9" s="11"/>
      <c r="G9" s="11"/>
      <c r="H9" s="11"/>
      <c r="I9" s="11"/>
      <c r="J9" s="48"/>
      <c r="K9" s="48"/>
    </row>
    <row r="10" spans="1:11" ht="15" hidden="1" customHeight="1" x14ac:dyDescent="0.25">
      <c r="A10" s="42" t="s">
        <v>61</v>
      </c>
      <c r="B10" s="4"/>
      <c r="C10" s="11"/>
      <c r="D10" s="11"/>
      <c r="E10" s="9"/>
      <c r="F10" s="11"/>
      <c r="G10" s="11"/>
      <c r="H10" s="11"/>
      <c r="I10" s="11"/>
      <c r="J10" s="48"/>
      <c r="K10" s="48"/>
    </row>
    <row r="11" spans="1:11" ht="45" hidden="1" customHeight="1" x14ac:dyDescent="0.25">
      <c r="A11" s="42" t="s">
        <v>64</v>
      </c>
      <c r="B11" s="4"/>
      <c r="C11" s="11"/>
      <c r="D11" s="11"/>
      <c r="E11" s="9">
        <f t="shared" ref="E11:E12" si="2">B11*C11/1000</f>
        <v>0</v>
      </c>
      <c r="F11" s="11"/>
      <c r="G11" s="11"/>
      <c r="H11" s="11"/>
      <c r="I11" s="11"/>
      <c r="J11" s="48"/>
      <c r="K11" s="48"/>
    </row>
    <row r="12" spans="1:11" x14ac:dyDescent="0.25">
      <c r="A12" s="42" t="s">
        <v>38</v>
      </c>
      <c r="B12" s="4">
        <v>195</v>
      </c>
      <c r="C12" s="11">
        <v>4</v>
      </c>
      <c r="D12" s="11">
        <v>4</v>
      </c>
      <c r="E12" s="9">
        <f t="shared" si="2"/>
        <v>0.78</v>
      </c>
      <c r="F12" s="11"/>
      <c r="G12" s="11"/>
      <c r="H12" s="11"/>
      <c r="I12" s="11"/>
      <c r="J12" s="48"/>
      <c r="K12" s="48"/>
    </row>
    <row r="13" spans="1:11" ht="45" x14ac:dyDescent="0.25">
      <c r="A13" s="124" t="s">
        <v>305</v>
      </c>
      <c r="B13" s="130"/>
      <c r="C13" s="127"/>
      <c r="D13" s="127"/>
      <c r="E13" s="125">
        <f>E14+E15+E16+E17+E18+E19+E20+E21+E22</f>
        <v>24.070500000000003</v>
      </c>
      <c r="F13" s="126">
        <v>250</v>
      </c>
      <c r="G13" s="127">
        <v>2.5</v>
      </c>
      <c r="H13" s="127">
        <v>4.9000000000000004</v>
      </c>
      <c r="I13" s="127">
        <v>16.2</v>
      </c>
      <c r="J13" s="128">
        <v>118.9</v>
      </c>
      <c r="K13" s="47" t="s">
        <v>190</v>
      </c>
    </row>
    <row r="14" spans="1:11" x14ac:dyDescent="0.25">
      <c r="A14" s="49" t="s">
        <v>12</v>
      </c>
      <c r="B14" s="4">
        <v>30</v>
      </c>
      <c r="C14" s="20">
        <v>85</v>
      </c>
      <c r="D14" s="20">
        <v>64</v>
      </c>
      <c r="E14" s="9">
        <f t="shared" ref="E14:E22" si="3">B14*C14/1000</f>
        <v>2.5499999999999998</v>
      </c>
      <c r="F14" s="21"/>
      <c r="G14" s="21"/>
      <c r="H14" s="21"/>
      <c r="I14" s="21"/>
      <c r="J14" s="103"/>
      <c r="K14" s="50"/>
    </row>
    <row r="15" spans="1:11" s="220" customFormat="1" x14ac:dyDescent="0.25">
      <c r="A15" s="49" t="s">
        <v>151</v>
      </c>
      <c r="B15" s="4">
        <v>784</v>
      </c>
      <c r="C15" s="20">
        <v>16</v>
      </c>
      <c r="D15" s="20">
        <v>16</v>
      </c>
      <c r="E15" s="9">
        <f>B15*C15/1000</f>
        <v>12.544</v>
      </c>
      <c r="F15" s="21"/>
      <c r="G15" s="21"/>
      <c r="H15" s="21"/>
      <c r="I15" s="21"/>
      <c r="J15" s="21"/>
      <c r="K15" s="50"/>
    </row>
    <row r="16" spans="1:11" x14ac:dyDescent="0.25">
      <c r="A16" s="25" t="s">
        <v>10</v>
      </c>
      <c r="B16" s="35">
        <v>34</v>
      </c>
      <c r="C16" s="27">
        <v>65</v>
      </c>
      <c r="D16" s="27">
        <v>43</v>
      </c>
      <c r="E16" s="88">
        <f t="shared" si="3"/>
        <v>2.21</v>
      </c>
      <c r="F16" s="26"/>
      <c r="G16" s="26"/>
      <c r="H16" s="26"/>
      <c r="I16" s="26"/>
      <c r="J16" s="104"/>
      <c r="K16" s="58"/>
    </row>
    <row r="17" spans="1:11" x14ac:dyDescent="0.25">
      <c r="A17" s="42" t="s">
        <v>29</v>
      </c>
      <c r="B17" s="4">
        <v>41</v>
      </c>
      <c r="C17" s="11">
        <v>15.4</v>
      </c>
      <c r="D17" s="11">
        <v>13</v>
      </c>
      <c r="E17" s="9">
        <f t="shared" si="3"/>
        <v>0.63139999999999996</v>
      </c>
      <c r="F17" s="5"/>
      <c r="G17" s="5"/>
      <c r="H17" s="5"/>
      <c r="I17" s="5"/>
      <c r="J17" s="64"/>
      <c r="K17" s="58"/>
    </row>
    <row r="18" spans="1:11" x14ac:dyDescent="0.25">
      <c r="A18" s="42" t="s">
        <v>11</v>
      </c>
      <c r="B18" s="4">
        <v>34</v>
      </c>
      <c r="C18" s="11">
        <v>17.399999999999999</v>
      </c>
      <c r="D18" s="11">
        <v>13</v>
      </c>
      <c r="E18" s="9">
        <f t="shared" si="3"/>
        <v>0.5915999999999999</v>
      </c>
      <c r="F18" s="5"/>
      <c r="G18" s="5"/>
      <c r="H18" s="5"/>
      <c r="I18" s="5"/>
      <c r="J18" s="64"/>
      <c r="K18" s="58"/>
    </row>
    <row r="19" spans="1:11" x14ac:dyDescent="0.25">
      <c r="A19" s="42" t="s">
        <v>18</v>
      </c>
      <c r="B19" s="4">
        <v>195</v>
      </c>
      <c r="C19" s="11">
        <v>1.2</v>
      </c>
      <c r="D19" s="11">
        <v>1.2</v>
      </c>
      <c r="E19" s="9">
        <f t="shared" si="3"/>
        <v>0.23400000000000001</v>
      </c>
      <c r="F19" s="5"/>
      <c r="G19" s="5"/>
      <c r="H19" s="5"/>
      <c r="I19" s="5"/>
      <c r="J19" s="64"/>
      <c r="K19" s="58"/>
    </row>
    <row r="20" spans="1:11" x14ac:dyDescent="0.25">
      <c r="A20" s="42" t="s">
        <v>36</v>
      </c>
      <c r="B20" s="4">
        <v>1005</v>
      </c>
      <c r="C20" s="11">
        <v>3</v>
      </c>
      <c r="D20" s="11">
        <v>3</v>
      </c>
      <c r="E20" s="9">
        <f t="shared" si="3"/>
        <v>3.0150000000000001</v>
      </c>
      <c r="F20" s="5"/>
      <c r="G20" s="5"/>
      <c r="H20" s="5"/>
      <c r="I20" s="5"/>
      <c r="J20" s="64"/>
      <c r="K20" s="58"/>
    </row>
    <row r="21" spans="1:11" x14ac:dyDescent="0.25">
      <c r="A21" s="42" t="s">
        <v>14</v>
      </c>
      <c r="B21" s="4">
        <v>94</v>
      </c>
      <c r="C21" s="11">
        <v>1.25</v>
      </c>
      <c r="D21" s="11">
        <v>1.25</v>
      </c>
      <c r="E21" s="9">
        <f t="shared" si="3"/>
        <v>0.11749999999999999</v>
      </c>
      <c r="F21" s="5"/>
      <c r="G21" s="5"/>
      <c r="H21" s="5"/>
      <c r="I21" s="5"/>
      <c r="J21" s="64"/>
      <c r="K21" s="58"/>
    </row>
    <row r="22" spans="1:11" x14ac:dyDescent="0.25">
      <c r="A22" s="42" t="s">
        <v>13</v>
      </c>
      <c r="B22" s="4">
        <v>311</v>
      </c>
      <c r="C22" s="11">
        <v>7</v>
      </c>
      <c r="D22" s="11">
        <v>7</v>
      </c>
      <c r="E22" s="9">
        <f t="shared" si="3"/>
        <v>2.177</v>
      </c>
      <c r="F22" s="5"/>
      <c r="G22" s="5"/>
      <c r="H22" s="5"/>
      <c r="I22" s="5"/>
      <c r="J22" s="64"/>
      <c r="K22" s="58"/>
    </row>
    <row r="23" spans="1:11" ht="42.6" customHeight="1" x14ac:dyDescent="0.25">
      <c r="A23" s="124" t="s">
        <v>81</v>
      </c>
      <c r="B23" s="130"/>
      <c r="C23" s="132"/>
      <c r="D23" s="132"/>
      <c r="E23" s="125">
        <f>SUM(E24:E32)</f>
        <v>73.426999999999992</v>
      </c>
      <c r="F23" s="127">
        <v>100</v>
      </c>
      <c r="G23" s="127">
        <v>8.8000000000000007</v>
      </c>
      <c r="H23" s="127">
        <v>8.3000000000000007</v>
      </c>
      <c r="I23" s="127">
        <v>4.5999999999999996</v>
      </c>
      <c r="J23" s="134">
        <v>128.30000000000001</v>
      </c>
      <c r="K23" s="47" t="s">
        <v>191</v>
      </c>
    </row>
    <row r="24" spans="1:11" ht="15" customHeight="1" x14ac:dyDescent="0.25">
      <c r="A24" s="42" t="s">
        <v>82</v>
      </c>
      <c r="B24" s="4">
        <v>464</v>
      </c>
      <c r="C24" s="2">
        <v>147</v>
      </c>
      <c r="D24" s="2">
        <v>101</v>
      </c>
      <c r="E24" s="9">
        <f t="shared" ref="E24:E26" si="4">B24*C24/1000</f>
        <v>68.207999999999998</v>
      </c>
      <c r="F24" s="16"/>
      <c r="G24" s="16"/>
      <c r="H24" s="16"/>
      <c r="I24" s="16"/>
      <c r="J24" s="51"/>
      <c r="K24" s="51"/>
    </row>
    <row r="25" spans="1:11" ht="16.149999999999999" customHeight="1" x14ac:dyDescent="0.25">
      <c r="A25" s="42" t="s">
        <v>28</v>
      </c>
      <c r="B25" s="4">
        <v>54</v>
      </c>
      <c r="C25" s="11">
        <v>5</v>
      </c>
      <c r="D25" s="11">
        <v>5</v>
      </c>
      <c r="E25" s="9">
        <f t="shared" si="4"/>
        <v>0.27</v>
      </c>
      <c r="F25" s="16"/>
      <c r="G25" s="16"/>
      <c r="H25" s="16"/>
      <c r="I25" s="16"/>
      <c r="J25" s="51"/>
      <c r="K25" s="51"/>
    </row>
    <row r="26" spans="1:11" ht="16.5" customHeight="1" x14ac:dyDescent="0.25">
      <c r="A26" s="42" t="s">
        <v>38</v>
      </c>
      <c r="B26" s="4">
        <v>195</v>
      </c>
      <c r="C26" s="2">
        <v>4</v>
      </c>
      <c r="D26" s="2">
        <v>4</v>
      </c>
      <c r="E26" s="9">
        <f t="shared" si="4"/>
        <v>0.78</v>
      </c>
      <c r="F26" s="16"/>
      <c r="G26" s="16"/>
      <c r="H26" s="16"/>
      <c r="I26" s="16"/>
      <c r="J26" s="51"/>
      <c r="K26" s="51"/>
    </row>
    <row r="27" spans="1:11" ht="16.5" customHeight="1" x14ac:dyDescent="0.25">
      <c r="A27" s="184" t="s">
        <v>83</v>
      </c>
      <c r="B27" s="4"/>
      <c r="C27" s="16"/>
      <c r="D27" s="16">
        <v>65</v>
      </c>
      <c r="E27" s="9"/>
      <c r="F27" s="16"/>
      <c r="G27" s="16"/>
      <c r="H27" s="16"/>
      <c r="I27" s="16"/>
      <c r="J27" s="51"/>
      <c r="K27" s="51"/>
    </row>
    <row r="28" spans="1:11" s="71" customFormat="1" ht="42.6" customHeight="1" x14ac:dyDescent="0.25">
      <c r="A28" s="242" t="s">
        <v>318</v>
      </c>
      <c r="B28" s="4"/>
      <c r="C28" s="66"/>
      <c r="D28" s="243">
        <v>40</v>
      </c>
      <c r="E28" s="74"/>
      <c r="F28" s="65"/>
      <c r="G28" s="65"/>
      <c r="H28" s="65"/>
      <c r="I28" s="65"/>
      <c r="J28" s="70"/>
      <c r="K28" s="67" t="s">
        <v>317</v>
      </c>
    </row>
    <row r="29" spans="1:11" ht="15" customHeight="1" x14ac:dyDescent="0.25">
      <c r="A29" s="42" t="s">
        <v>13</v>
      </c>
      <c r="B29" s="4">
        <v>311</v>
      </c>
      <c r="C29" s="2">
        <v>10</v>
      </c>
      <c r="D29" s="2">
        <v>10</v>
      </c>
      <c r="E29" s="9">
        <f t="shared" ref="E29:E32" si="5">B29*C29/1000</f>
        <v>3.11</v>
      </c>
      <c r="F29" s="16"/>
      <c r="G29" s="16"/>
      <c r="H29" s="16"/>
      <c r="I29" s="16"/>
      <c r="J29" s="51"/>
      <c r="K29" s="51"/>
    </row>
    <row r="30" spans="1:11" x14ac:dyDescent="0.25">
      <c r="A30" s="42" t="s">
        <v>28</v>
      </c>
      <c r="B30" s="4">
        <v>54</v>
      </c>
      <c r="C30" s="2">
        <v>1</v>
      </c>
      <c r="D30" s="2">
        <v>1</v>
      </c>
      <c r="E30" s="9">
        <f t="shared" si="5"/>
        <v>5.3999999999999999E-2</v>
      </c>
      <c r="F30" s="16"/>
      <c r="G30" s="16"/>
      <c r="H30" s="16"/>
      <c r="I30" s="16"/>
      <c r="J30" s="51"/>
      <c r="K30" s="51"/>
    </row>
    <row r="31" spans="1:11" x14ac:dyDescent="0.25">
      <c r="A31" s="42" t="s">
        <v>19</v>
      </c>
      <c r="B31" s="4"/>
      <c r="C31" s="2">
        <v>30</v>
      </c>
      <c r="D31" s="2">
        <v>30</v>
      </c>
      <c r="E31" s="9"/>
      <c r="F31" s="16"/>
      <c r="G31" s="16"/>
      <c r="H31" s="16"/>
      <c r="I31" s="16"/>
      <c r="J31" s="51"/>
      <c r="K31" s="51"/>
    </row>
    <row r="32" spans="1:11" x14ac:dyDescent="0.25">
      <c r="A32" s="42" t="s">
        <v>36</v>
      </c>
      <c r="B32" s="4">
        <v>1005</v>
      </c>
      <c r="C32" s="2">
        <v>1</v>
      </c>
      <c r="D32" s="2">
        <v>1</v>
      </c>
      <c r="E32" s="9">
        <f t="shared" si="5"/>
        <v>1.0049999999999999</v>
      </c>
      <c r="F32" s="16"/>
      <c r="G32" s="16"/>
      <c r="H32" s="16"/>
      <c r="I32" s="16"/>
      <c r="J32" s="51"/>
      <c r="K32" s="51"/>
    </row>
    <row r="33" spans="1:11" s="22" customFormat="1" ht="30" x14ac:dyDescent="0.25">
      <c r="A33" s="46" t="s">
        <v>84</v>
      </c>
      <c r="B33" s="4"/>
      <c r="C33" s="7"/>
      <c r="D33" s="7"/>
      <c r="E33" s="8">
        <f>E34+E35</f>
        <v>8.4465000000000003</v>
      </c>
      <c r="F33" s="7">
        <v>150</v>
      </c>
      <c r="G33" s="7">
        <v>3.2</v>
      </c>
      <c r="H33" s="7">
        <v>2.8</v>
      </c>
      <c r="I33" s="7">
        <v>34.299999999999997</v>
      </c>
      <c r="J33" s="99">
        <v>175.2</v>
      </c>
      <c r="K33" s="47" t="s">
        <v>192</v>
      </c>
    </row>
    <row r="34" spans="1:11" s="22" customFormat="1" x14ac:dyDescent="0.25">
      <c r="A34" s="49" t="s">
        <v>85</v>
      </c>
      <c r="B34" s="4">
        <v>93</v>
      </c>
      <c r="C34" s="20">
        <v>53</v>
      </c>
      <c r="D34" s="20">
        <v>53</v>
      </c>
      <c r="E34" s="9">
        <f>B34*C34/1000</f>
        <v>4.9290000000000003</v>
      </c>
      <c r="F34" s="21"/>
      <c r="G34" s="21"/>
      <c r="H34" s="21"/>
      <c r="I34" s="21"/>
      <c r="J34" s="103"/>
      <c r="K34" s="50"/>
    </row>
    <row r="35" spans="1:11" s="22" customFormat="1" x14ac:dyDescent="0.25">
      <c r="A35" s="49" t="s">
        <v>36</v>
      </c>
      <c r="B35" s="4">
        <v>1005</v>
      </c>
      <c r="C35" s="20">
        <v>3.5</v>
      </c>
      <c r="D35" s="20">
        <v>3.5</v>
      </c>
      <c r="E35" s="9">
        <f t="shared" ref="E35:E40" si="6">B35*C35/1000</f>
        <v>3.5175000000000001</v>
      </c>
      <c r="F35" s="21"/>
      <c r="G35" s="21"/>
      <c r="H35" s="21"/>
      <c r="I35" s="21"/>
      <c r="J35" s="103"/>
      <c r="K35" s="50"/>
    </row>
    <row r="36" spans="1:11" s="22" customFormat="1" ht="15" hidden="1" customHeight="1" x14ac:dyDescent="0.25">
      <c r="A36" s="49" t="s">
        <v>29</v>
      </c>
      <c r="B36" s="4"/>
      <c r="C36" s="20"/>
      <c r="D36" s="20"/>
      <c r="E36" s="9">
        <f t="shared" si="6"/>
        <v>0</v>
      </c>
      <c r="F36" s="21"/>
      <c r="G36" s="21"/>
      <c r="H36" s="21"/>
      <c r="I36" s="21"/>
      <c r="J36" s="103"/>
      <c r="K36" s="50"/>
    </row>
    <row r="37" spans="1:11" s="22" customFormat="1" ht="15" hidden="1" customHeight="1" x14ac:dyDescent="0.25">
      <c r="A37" s="49" t="s">
        <v>71</v>
      </c>
      <c r="B37" s="4"/>
      <c r="C37" s="20"/>
      <c r="D37" s="20"/>
      <c r="E37" s="9">
        <f t="shared" si="6"/>
        <v>0</v>
      </c>
      <c r="F37" s="21"/>
      <c r="G37" s="21"/>
      <c r="H37" s="21"/>
      <c r="I37" s="21"/>
      <c r="J37" s="103"/>
      <c r="K37" s="50"/>
    </row>
    <row r="38" spans="1:11" s="22" customFormat="1" ht="15" hidden="1" customHeight="1" x14ac:dyDescent="0.25">
      <c r="A38" s="49" t="s">
        <v>28</v>
      </c>
      <c r="B38" s="4"/>
      <c r="C38" s="20"/>
      <c r="D38" s="20"/>
      <c r="E38" s="9">
        <f t="shared" si="6"/>
        <v>0</v>
      </c>
      <c r="F38" s="21"/>
      <c r="G38" s="21"/>
      <c r="H38" s="21"/>
      <c r="I38" s="21"/>
      <c r="J38" s="103"/>
      <c r="K38" s="50"/>
    </row>
    <row r="39" spans="1:11" s="22" customFormat="1" ht="15" hidden="1" customHeight="1" x14ac:dyDescent="0.25">
      <c r="A39" s="49" t="s">
        <v>14</v>
      </c>
      <c r="B39" s="4"/>
      <c r="C39" s="20"/>
      <c r="D39" s="20"/>
      <c r="E39" s="9">
        <f t="shared" si="6"/>
        <v>0</v>
      </c>
      <c r="F39" s="21"/>
      <c r="G39" s="21"/>
      <c r="H39" s="21"/>
      <c r="I39" s="21"/>
      <c r="J39" s="103"/>
      <c r="K39" s="50"/>
    </row>
    <row r="40" spans="1:11" ht="15" hidden="1" customHeight="1" x14ac:dyDescent="0.25">
      <c r="A40" s="43" t="s">
        <v>38</v>
      </c>
      <c r="B40" s="4"/>
      <c r="C40" s="11"/>
      <c r="D40" s="11"/>
      <c r="E40" s="9">
        <f t="shared" si="6"/>
        <v>0</v>
      </c>
      <c r="F40" s="16"/>
      <c r="G40" s="16"/>
      <c r="H40" s="16"/>
      <c r="I40" s="16"/>
      <c r="J40" s="101"/>
      <c r="K40" s="51"/>
    </row>
    <row r="41" spans="1:11" ht="30" x14ac:dyDescent="0.25">
      <c r="A41" s="124" t="s">
        <v>86</v>
      </c>
      <c r="B41" s="4"/>
      <c r="C41" s="17"/>
      <c r="D41" s="17"/>
      <c r="E41" s="8">
        <f>E42+E43</f>
        <v>7.0188000000000006</v>
      </c>
      <c r="F41" s="7">
        <v>200</v>
      </c>
      <c r="G41" s="7">
        <v>0.2</v>
      </c>
      <c r="H41" s="7">
        <v>0</v>
      </c>
      <c r="I41" s="7">
        <v>20.6</v>
      </c>
      <c r="J41" s="99">
        <v>83.2</v>
      </c>
      <c r="K41" s="47" t="s">
        <v>193</v>
      </c>
    </row>
    <row r="42" spans="1:11" ht="45" x14ac:dyDescent="0.25">
      <c r="A42" s="44" t="s">
        <v>46</v>
      </c>
      <c r="B42" s="4">
        <v>123</v>
      </c>
      <c r="C42" s="19">
        <v>45.6</v>
      </c>
      <c r="D42" s="19">
        <v>40</v>
      </c>
      <c r="E42" s="39">
        <f>B42*C42/1000</f>
        <v>5.6088000000000005</v>
      </c>
      <c r="F42" s="21"/>
      <c r="G42" s="21"/>
      <c r="H42" s="21"/>
      <c r="I42" s="21"/>
      <c r="J42" s="103"/>
      <c r="K42" s="50"/>
    </row>
    <row r="43" spans="1:11" x14ac:dyDescent="0.25">
      <c r="A43" s="44" t="s">
        <v>14</v>
      </c>
      <c r="B43" s="4">
        <v>94</v>
      </c>
      <c r="C43" s="19">
        <v>15</v>
      </c>
      <c r="D43" s="19">
        <v>15</v>
      </c>
      <c r="E43" s="39">
        <f>B43*C43/1000</f>
        <v>1.41</v>
      </c>
      <c r="F43" s="21"/>
      <c r="G43" s="21"/>
      <c r="H43" s="21"/>
      <c r="I43" s="21"/>
      <c r="J43" s="103"/>
      <c r="K43" s="50"/>
    </row>
    <row r="44" spans="1:11" ht="42.6" customHeight="1" x14ac:dyDescent="0.25">
      <c r="A44" s="124" t="s">
        <v>138</v>
      </c>
      <c r="B44" s="130">
        <v>123</v>
      </c>
      <c r="C44" s="132">
        <v>200</v>
      </c>
      <c r="D44" s="132">
        <v>200</v>
      </c>
      <c r="E44" s="125">
        <f t="shared" ref="E44" si="7">B44*C44/1000</f>
        <v>24.6</v>
      </c>
      <c r="F44" s="127">
        <v>200</v>
      </c>
      <c r="G44" s="127">
        <v>0.8</v>
      </c>
      <c r="H44" s="127">
        <v>0</v>
      </c>
      <c r="I44" s="127">
        <v>28.8</v>
      </c>
      <c r="J44" s="134">
        <v>118.4</v>
      </c>
      <c r="K44" s="47" t="s">
        <v>201</v>
      </c>
    </row>
    <row r="45" spans="1:11" x14ac:dyDescent="0.25">
      <c r="A45" s="46" t="s">
        <v>23</v>
      </c>
      <c r="B45" s="4">
        <v>72</v>
      </c>
      <c r="C45" s="17">
        <v>30</v>
      </c>
      <c r="D45" s="17">
        <v>30</v>
      </c>
      <c r="E45" s="8">
        <f t="shared" ref="E45:E46" si="8">B45*C45/1000</f>
        <v>2.16</v>
      </c>
      <c r="F45" s="7">
        <v>30</v>
      </c>
      <c r="G45" s="7">
        <v>1.1000000000000001</v>
      </c>
      <c r="H45" s="7">
        <v>0.2</v>
      </c>
      <c r="I45" s="7">
        <v>14.1</v>
      </c>
      <c r="J45" s="99">
        <v>62</v>
      </c>
      <c r="K45" s="47"/>
    </row>
    <row r="46" spans="1:11" ht="15.75" thickBot="1" x14ac:dyDescent="0.3">
      <c r="A46" s="90" t="s">
        <v>27</v>
      </c>
      <c r="B46" s="91">
        <v>72</v>
      </c>
      <c r="C46" s="92">
        <v>40</v>
      </c>
      <c r="D46" s="92">
        <v>40</v>
      </c>
      <c r="E46" s="93">
        <f t="shared" si="8"/>
        <v>2.88</v>
      </c>
      <c r="F46" s="94">
        <v>40</v>
      </c>
      <c r="G46" s="94">
        <v>2</v>
      </c>
      <c r="H46" s="94">
        <v>0.6</v>
      </c>
      <c r="I46" s="94">
        <v>16.2</v>
      </c>
      <c r="J46" s="109">
        <v>77.8</v>
      </c>
      <c r="K46" s="95"/>
    </row>
    <row r="47" spans="1:11" ht="24.6" customHeight="1" thickBot="1" x14ac:dyDescent="0.3"/>
    <row r="48" spans="1:11" ht="14.45" customHeight="1" x14ac:dyDescent="0.25">
      <c r="A48" s="296" t="s">
        <v>0</v>
      </c>
      <c r="B48" s="298" t="s">
        <v>1</v>
      </c>
      <c r="C48" s="276"/>
      <c r="D48" s="279"/>
      <c r="E48" s="279"/>
      <c r="F48" s="300"/>
      <c r="G48" s="276" t="s">
        <v>6</v>
      </c>
      <c r="H48" s="279"/>
      <c r="I48" s="279"/>
      <c r="J48" s="280"/>
      <c r="K48" s="282" t="s">
        <v>175</v>
      </c>
    </row>
    <row r="49" spans="1:11" ht="31.9" customHeight="1" thickBot="1" x14ac:dyDescent="0.3">
      <c r="A49" s="297"/>
      <c r="B49" s="299"/>
      <c r="C49" s="172" t="s">
        <v>2</v>
      </c>
      <c r="D49" s="172" t="s">
        <v>3</v>
      </c>
      <c r="E49" s="172" t="s">
        <v>4</v>
      </c>
      <c r="F49" s="172" t="s">
        <v>5</v>
      </c>
      <c r="G49" s="174" t="s">
        <v>7</v>
      </c>
      <c r="H49" s="172" t="s">
        <v>8</v>
      </c>
      <c r="I49" s="172" t="s">
        <v>22</v>
      </c>
      <c r="J49" s="225" t="s">
        <v>9</v>
      </c>
      <c r="K49" s="295"/>
    </row>
    <row r="50" spans="1:11" ht="18.75" x14ac:dyDescent="0.3">
      <c r="A50" s="38" t="s">
        <v>39</v>
      </c>
      <c r="B50" s="14"/>
      <c r="C50" s="15"/>
      <c r="D50" s="15"/>
      <c r="E50" s="15"/>
      <c r="F50" s="34"/>
      <c r="G50" s="15"/>
      <c r="H50" s="15"/>
      <c r="I50" s="15"/>
      <c r="J50" s="30"/>
      <c r="K50" s="139"/>
    </row>
    <row r="51" spans="1:11" ht="15.75" x14ac:dyDescent="0.25">
      <c r="A51" s="78" t="s">
        <v>24</v>
      </c>
      <c r="B51" s="79"/>
      <c r="C51" s="79"/>
      <c r="D51" s="79"/>
      <c r="E51" s="80">
        <f>E52+E59+E69+E79+E87+E90+E92+E91</f>
        <v>153.27249999999998</v>
      </c>
      <c r="F51" s="121">
        <f t="shared" ref="F51:J51" si="9">F52+F59+F69+F79+F87+F90+F92+F91</f>
        <v>1150</v>
      </c>
      <c r="G51" s="80">
        <f t="shared" si="9"/>
        <v>23.799999999999997</v>
      </c>
      <c r="H51" s="80">
        <f t="shared" si="9"/>
        <v>24.4</v>
      </c>
      <c r="I51" s="81">
        <f t="shared" si="9"/>
        <v>163.10000000000002</v>
      </c>
      <c r="J51" s="81">
        <f t="shared" si="9"/>
        <v>967.49999999999989</v>
      </c>
      <c r="K51" s="82"/>
    </row>
    <row r="52" spans="1:11" ht="45" x14ac:dyDescent="0.25">
      <c r="A52" s="124" t="s">
        <v>80</v>
      </c>
      <c r="B52" s="4"/>
      <c r="C52" s="7"/>
      <c r="D52" s="7"/>
      <c r="E52" s="125">
        <f>E53+E54+E58</f>
        <v>5.64</v>
      </c>
      <c r="F52" s="126">
        <v>100</v>
      </c>
      <c r="G52" s="127">
        <v>1.1000000000000001</v>
      </c>
      <c r="H52" s="131">
        <v>5</v>
      </c>
      <c r="I52" s="127">
        <v>9.1</v>
      </c>
      <c r="J52" s="134">
        <v>85.9</v>
      </c>
      <c r="K52" s="47" t="s">
        <v>189</v>
      </c>
    </row>
    <row r="53" spans="1:11" x14ac:dyDescent="0.25">
      <c r="A53" s="42" t="s">
        <v>11</v>
      </c>
      <c r="B53" s="4">
        <v>34</v>
      </c>
      <c r="C53" s="11">
        <v>129</v>
      </c>
      <c r="D53" s="11">
        <v>97</v>
      </c>
      <c r="E53" s="9">
        <f>B53*C53/1000</f>
        <v>4.3860000000000001</v>
      </c>
      <c r="F53" s="11"/>
      <c r="G53" s="11"/>
      <c r="H53" s="11"/>
      <c r="I53" s="11"/>
      <c r="J53" s="48"/>
      <c r="K53" s="48"/>
    </row>
    <row r="54" spans="1:11" x14ac:dyDescent="0.25">
      <c r="A54" s="42" t="s">
        <v>14</v>
      </c>
      <c r="B54" s="4">
        <v>93</v>
      </c>
      <c r="C54" s="11">
        <v>3</v>
      </c>
      <c r="D54" s="11">
        <v>3</v>
      </c>
      <c r="E54" s="9">
        <f>B54*C54/1000</f>
        <v>0.27900000000000003</v>
      </c>
      <c r="F54" s="11"/>
      <c r="G54" s="11"/>
      <c r="H54" s="11"/>
      <c r="I54" s="11"/>
      <c r="J54" s="48"/>
      <c r="K54" s="48"/>
    </row>
    <row r="55" spans="1:11" ht="15" hidden="1" customHeight="1" x14ac:dyDescent="0.25">
      <c r="A55" s="42" t="s">
        <v>10</v>
      </c>
      <c r="B55" s="4"/>
      <c r="C55" s="11"/>
      <c r="D55" s="11"/>
      <c r="E55" s="9">
        <f t="shared" ref="E55:E58" si="10">B55*C55/1000</f>
        <v>0</v>
      </c>
      <c r="F55" s="11"/>
      <c r="G55" s="11"/>
      <c r="H55" s="11"/>
      <c r="I55" s="11"/>
      <c r="J55" s="48"/>
      <c r="K55" s="48"/>
    </row>
    <row r="56" spans="1:11" ht="15" hidden="1" customHeight="1" x14ac:dyDescent="0.25">
      <c r="A56" s="42" t="s">
        <v>61</v>
      </c>
      <c r="B56" s="4"/>
      <c r="C56" s="11"/>
      <c r="D56" s="11"/>
      <c r="E56" s="9"/>
      <c r="F56" s="11"/>
      <c r="G56" s="11"/>
      <c r="H56" s="11"/>
      <c r="I56" s="11"/>
      <c r="J56" s="48"/>
      <c r="K56" s="48"/>
    </row>
    <row r="57" spans="1:11" ht="45" hidden="1" customHeight="1" x14ac:dyDescent="0.25">
      <c r="A57" s="42" t="s">
        <v>64</v>
      </c>
      <c r="B57" s="4"/>
      <c r="C57" s="11"/>
      <c r="D57" s="11"/>
      <c r="E57" s="9">
        <f t="shared" si="10"/>
        <v>0</v>
      </c>
      <c r="F57" s="11"/>
      <c r="G57" s="11"/>
      <c r="H57" s="11"/>
      <c r="I57" s="11"/>
      <c r="J57" s="48"/>
      <c r="K57" s="48"/>
    </row>
    <row r="58" spans="1:11" x14ac:dyDescent="0.25">
      <c r="A58" s="42" t="s">
        <v>38</v>
      </c>
      <c r="B58" s="4">
        <v>195</v>
      </c>
      <c r="C58" s="11">
        <v>5</v>
      </c>
      <c r="D58" s="11">
        <v>5</v>
      </c>
      <c r="E58" s="9">
        <f t="shared" si="10"/>
        <v>0.97499999999999998</v>
      </c>
      <c r="F58" s="11"/>
      <c r="G58" s="11"/>
      <c r="H58" s="11"/>
      <c r="I58" s="11"/>
      <c r="J58" s="48"/>
      <c r="K58" s="48"/>
    </row>
    <row r="59" spans="1:11" ht="45" x14ac:dyDescent="0.25">
      <c r="A59" s="124" t="s">
        <v>305</v>
      </c>
      <c r="B59" s="130"/>
      <c r="C59" s="127"/>
      <c r="D59" s="127"/>
      <c r="E59" s="125">
        <f>E60+E61+E62+E63+E64+E65+E66+E67+E68</f>
        <v>24.070500000000003</v>
      </c>
      <c r="F59" s="126">
        <v>250</v>
      </c>
      <c r="G59" s="127">
        <v>2.5</v>
      </c>
      <c r="H59" s="127">
        <v>4.9000000000000004</v>
      </c>
      <c r="I59" s="127">
        <v>16.2</v>
      </c>
      <c r="J59" s="128">
        <v>118.9</v>
      </c>
      <c r="K59" s="47" t="s">
        <v>190</v>
      </c>
    </row>
    <row r="60" spans="1:11" x14ac:dyDescent="0.25">
      <c r="A60" s="49" t="s">
        <v>12</v>
      </c>
      <c r="B60" s="4">
        <v>30</v>
      </c>
      <c r="C60" s="20">
        <v>85</v>
      </c>
      <c r="D60" s="20">
        <v>64</v>
      </c>
      <c r="E60" s="9">
        <f t="shared" ref="E60" si="11">B60*C60/1000</f>
        <v>2.5499999999999998</v>
      </c>
      <c r="F60" s="21"/>
      <c r="G60" s="21"/>
      <c r="H60" s="21"/>
      <c r="I60" s="21"/>
      <c r="J60" s="103"/>
      <c r="K60" s="50"/>
    </row>
    <row r="61" spans="1:11" s="220" customFormat="1" x14ac:dyDescent="0.25">
      <c r="A61" s="49" t="s">
        <v>151</v>
      </c>
      <c r="B61" s="4">
        <v>784</v>
      </c>
      <c r="C61" s="20">
        <v>16</v>
      </c>
      <c r="D61" s="20">
        <v>16</v>
      </c>
      <c r="E61" s="9">
        <f>B61*C61/1000</f>
        <v>12.544</v>
      </c>
      <c r="F61" s="21"/>
      <c r="G61" s="21"/>
      <c r="H61" s="21"/>
      <c r="I61" s="21"/>
      <c r="J61" s="21"/>
      <c r="K61" s="50"/>
    </row>
    <row r="62" spans="1:11" x14ac:dyDescent="0.25">
      <c r="A62" s="25" t="s">
        <v>10</v>
      </c>
      <c r="B62" s="35">
        <v>34</v>
      </c>
      <c r="C62" s="27">
        <v>65</v>
      </c>
      <c r="D62" s="27">
        <v>43</v>
      </c>
      <c r="E62" s="88">
        <f t="shared" ref="E62:E68" si="12">B62*C62/1000</f>
        <v>2.21</v>
      </c>
      <c r="F62" s="26"/>
      <c r="G62" s="26"/>
      <c r="H62" s="26"/>
      <c r="I62" s="26"/>
      <c r="J62" s="104"/>
      <c r="K62" s="58"/>
    </row>
    <row r="63" spans="1:11" x14ac:dyDescent="0.25">
      <c r="A63" s="42" t="s">
        <v>29</v>
      </c>
      <c r="B63" s="4">
        <v>41</v>
      </c>
      <c r="C63" s="11">
        <v>15.4</v>
      </c>
      <c r="D63" s="11">
        <v>13</v>
      </c>
      <c r="E63" s="9">
        <f t="shared" si="12"/>
        <v>0.63139999999999996</v>
      </c>
      <c r="F63" s="5"/>
      <c r="G63" s="5"/>
      <c r="H63" s="5"/>
      <c r="I63" s="5"/>
      <c r="J63" s="64"/>
      <c r="K63" s="58"/>
    </row>
    <row r="64" spans="1:11" x14ac:dyDescent="0.25">
      <c r="A64" s="42" t="s">
        <v>11</v>
      </c>
      <c r="B64" s="4">
        <v>34</v>
      </c>
      <c r="C64" s="11">
        <v>17.399999999999999</v>
      </c>
      <c r="D64" s="11">
        <v>13</v>
      </c>
      <c r="E64" s="9">
        <f t="shared" si="12"/>
        <v>0.5915999999999999</v>
      </c>
      <c r="F64" s="5"/>
      <c r="G64" s="5"/>
      <c r="H64" s="5"/>
      <c r="I64" s="5"/>
      <c r="J64" s="64"/>
      <c r="K64" s="58"/>
    </row>
    <row r="65" spans="1:11" x14ac:dyDescent="0.25">
      <c r="A65" s="42" t="s">
        <v>18</v>
      </c>
      <c r="B65" s="4">
        <v>195</v>
      </c>
      <c r="C65" s="11">
        <v>1.2</v>
      </c>
      <c r="D65" s="11">
        <v>1.2</v>
      </c>
      <c r="E65" s="9">
        <f t="shared" si="12"/>
        <v>0.23400000000000001</v>
      </c>
      <c r="F65" s="5"/>
      <c r="G65" s="5"/>
      <c r="H65" s="5"/>
      <c r="I65" s="5"/>
      <c r="J65" s="64"/>
      <c r="K65" s="58"/>
    </row>
    <row r="66" spans="1:11" x14ac:dyDescent="0.25">
      <c r="A66" s="42" t="s">
        <v>36</v>
      </c>
      <c r="B66" s="4">
        <v>1005</v>
      </c>
      <c r="C66" s="11">
        <v>3</v>
      </c>
      <c r="D66" s="11">
        <v>3</v>
      </c>
      <c r="E66" s="9">
        <f t="shared" si="12"/>
        <v>3.0150000000000001</v>
      </c>
      <c r="F66" s="5"/>
      <c r="G66" s="5"/>
      <c r="H66" s="5"/>
      <c r="I66" s="5"/>
      <c r="J66" s="64"/>
      <c r="K66" s="58"/>
    </row>
    <row r="67" spans="1:11" x14ac:dyDescent="0.25">
      <c r="A67" s="42" t="s">
        <v>14</v>
      </c>
      <c r="B67" s="4">
        <v>94</v>
      </c>
      <c r="C67" s="11">
        <v>1.25</v>
      </c>
      <c r="D67" s="11">
        <v>1.25</v>
      </c>
      <c r="E67" s="9">
        <f t="shared" si="12"/>
        <v>0.11749999999999999</v>
      </c>
      <c r="F67" s="5"/>
      <c r="G67" s="5"/>
      <c r="H67" s="5"/>
      <c r="I67" s="5"/>
      <c r="J67" s="64"/>
      <c r="K67" s="58"/>
    </row>
    <row r="68" spans="1:11" x14ac:dyDescent="0.25">
      <c r="A68" s="42" t="s">
        <v>13</v>
      </c>
      <c r="B68" s="4">
        <v>311</v>
      </c>
      <c r="C68" s="11">
        <v>7</v>
      </c>
      <c r="D68" s="11">
        <v>7</v>
      </c>
      <c r="E68" s="9">
        <f t="shared" si="12"/>
        <v>2.177</v>
      </c>
      <c r="F68" s="5"/>
      <c r="G68" s="5"/>
      <c r="H68" s="5"/>
      <c r="I68" s="5"/>
      <c r="J68" s="64"/>
      <c r="K68" s="58"/>
    </row>
    <row r="69" spans="1:11" ht="45" x14ac:dyDescent="0.25">
      <c r="A69" s="124" t="s">
        <v>81</v>
      </c>
      <c r="B69" s="130"/>
      <c r="C69" s="132"/>
      <c r="D69" s="132"/>
      <c r="E69" s="125">
        <f>E70+E71+E72+E75+E76+E78</f>
        <v>74.771199999999993</v>
      </c>
      <c r="F69" s="127">
        <v>120</v>
      </c>
      <c r="G69" s="127">
        <v>10.5</v>
      </c>
      <c r="H69" s="127">
        <v>9.9</v>
      </c>
      <c r="I69" s="127">
        <v>5.5</v>
      </c>
      <c r="J69" s="134">
        <v>153.1</v>
      </c>
      <c r="K69" s="47" t="s">
        <v>191</v>
      </c>
    </row>
    <row r="70" spans="1:11" ht="18" customHeight="1" x14ac:dyDescent="0.25">
      <c r="A70" s="42" t="s">
        <v>82</v>
      </c>
      <c r="B70" s="4">
        <v>464</v>
      </c>
      <c r="C70" s="2">
        <v>147</v>
      </c>
      <c r="D70" s="2">
        <v>121</v>
      </c>
      <c r="E70" s="9">
        <f t="shared" ref="E70:E92" si="13">B70*C70/1000</f>
        <v>68.207999999999998</v>
      </c>
      <c r="F70" s="16"/>
      <c r="G70" s="16"/>
      <c r="H70" s="16"/>
      <c r="I70" s="16"/>
      <c r="J70" s="51"/>
      <c r="K70" s="51"/>
    </row>
    <row r="71" spans="1:11" ht="16.149999999999999" customHeight="1" x14ac:dyDescent="0.25">
      <c r="A71" s="42" t="s">
        <v>28</v>
      </c>
      <c r="B71" s="4">
        <v>54</v>
      </c>
      <c r="C71" s="11">
        <v>6</v>
      </c>
      <c r="D71" s="11">
        <v>6</v>
      </c>
      <c r="E71" s="9">
        <f t="shared" si="13"/>
        <v>0.32400000000000001</v>
      </c>
      <c r="F71" s="16"/>
      <c r="G71" s="16"/>
      <c r="H71" s="16"/>
      <c r="I71" s="16"/>
      <c r="J71" s="51"/>
      <c r="K71" s="51"/>
    </row>
    <row r="72" spans="1:11" ht="16.5" customHeight="1" x14ac:dyDescent="0.25">
      <c r="A72" s="42" t="s">
        <v>38</v>
      </c>
      <c r="B72" s="4">
        <v>195</v>
      </c>
      <c r="C72" s="2">
        <v>5</v>
      </c>
      <c r="D72" s="2">
        <v>5</v>
      </c>
      <c r="E72" s="9">
        <f t="shared" ref="E72" si="14">B72*C72/1000</f>
        <v>0.97499999999999998</v>
      </c>
      <c r="F72" s="16"/>
      <c r="G72" s="16"/>
      <c r="H72" s="16"/>
      <c r="I72" s="16"/>
      <c r="J72" s="51"/>
      <c r="K72" s="51"/>
    </row>
    <row r="73" spans="1:11" ht="16.5" customHeight="1" x14ac:dyDescent="0.25">
      <c r="A73" s="184" t="s">
        <v>83</v>
      </c>
      <c r="B73" s="4"/>
      <c r="C73" s="16"/>
      <c r="D73" s="16">
        <v>80</v>
      </c>
      <c r="E73" s="9"/>
      <c r="F73" s="16"/>
      <c r="G73" s="16"/>
      <c r="H73" s="16"/>
      <c r="I73" s="16"/>
      <c r="J73" s="51"/>
      <c r="K73" s="51"/>
    </row>
    <row r="74" spans="1:11" s="71" customFormat="1" ht="40.9" customHeight="1" x14ac:dyDescent="0.25">
      <c r="A74" s="242" t="s">
        <v>318</v>
      </c>
      <c r="B74" s="4"/>
      <c r="C74" s="66"/>
      <c r="D74" s="243">
        <v>50</v>
      </c>
      <c r="E74" s="74"/>
      <c r="F74" s="65"/>
      <c r="G74" s="65"/>
      <c r="H74" s="65"/>
      <c r="I74" s="65"/>
      <c r="J74" s="70"/>
      <c r="K74" s="67" t="s">
        <v>317</v>
      </c>
    </row>
    <row r="75" spans="1:11" ht="15" customHeight="1" x14ac:dyDescent="0.25">
      <c r="A75" s="42" t="s">
        <v>13</v>
      </c>
      <c r="B75" s="4">
        <v>311</v>
      </c>
      <c r="C75" s="2">
        <v>12.5</v>
      </c>
      <c r="D75" s="2">
        <v>12.5</v>
      </c>
      <c r="E75" s="9">
        <f t="shared" si="13"/>
        <v>3.8875000000000002</v>
      </c>
      <c r="F75" s="16"/>
      <c r="G75" s="16"/>
      <c r="H75" s="16"/>
      <c r="I75" s="16"/>
      <c r="J75" s="51"/>
      <c r="K75" s="51"/>
    </row>
    <row r="76" spans="1:11" x14ac:dyDescent="0.25">
      <c r="A76" s="42" t="s">
        <v>28</v>
      </c>
      <c r="B76" s="4">
        <v>54</v>
      </c>
      <c r="C76" s="2">
        <v>1.3</v>
      </c>
      <c r="D76" s="2">
        <v>1.3</v>
      </c>
      <c r="E76" s="9">
        <f t="shared" si="13"/>
        <v>7.0199999999999999E-2</v>
      </c>
      <c r="F76" s="16"/>
      <c r="G76" s="16"/>
      <c r="H76" s="16"/>
      <c r="I76" s="16"/>
      <c r="J76" s="51"/>
      <c r="K76" s="51"/>
    </row>
    <row r="77" spans="1:11" x14ac:dyDescent="0.25">
      <c r="A77" s="42" t="s">
        <v>19</v>
      </c>
      <c r="B77" s="4"/>
      <c r="C77" s="2">
        <v>40</v>
      </c>
      <c r="D77" s="2">
        <v>40</v>
      </c>
      <c r="E77" s="9"/>
      <c r="F77" s="16"/>
      <c r="G77" s="16"/>
      <c r="H77" s="16"/>
      <c r="I77" s="16"/>
      <c r="J77" s="51"/>
      <c r="K77" s="51"/>
    </row>
    <row r="78" spans="1:11" x14ac:dyDescent="0.25">
      <c r="A78" s="42" t="s">
        <v>36</v>
      </c>
      <c r="B78" s="4">
        <v>1005</v>
      </c>
      <c r="C78" s="2">
        <v>1.3</v>
      </c>
      <c r="D78" s="2">
        <v>1.3</v>
      </c>
      <c r="E78" s="9">
        <f t="shared" si="13"/>
        <v>1.3065</v>
      </c>
      <c r="F78" s="16"/>
      <c r="G78" s="16"/>
      <c r="H78" s="16"/>
      <c r="I78" s="16"/>
      <c r="J78" s="51"/>
      <c r="K78" s="51"/>
    </row>
    <row r="79" spans="1:11" s="22" customFormat="1" ht="30" x14ac:dyDescent="0.25">
      <c r="A79" s="46" t="s">
        <v>84</v>
      </c>
      <c r="B79" s="4"/>
      <c r="C79" s="7"/>
      <c r="D79" s="7"/>
      <c r="E79" s="8">
        <f>E80+E81</f>
        <v>9.9719999999999995</v>
      </c>
      <c r="F79" s="7">
        <v>180</v>
      </c>
      <c r="G79" s="7">
        <v>3.8</v>
      </c>
      <c r="H79" s="7">
        <v>3.4</v>
      </c>
      <c r="I79" s="7">
        <v>41.1</v>
      </c>
      <c r="J79" s="47">
        <v>210.2</v>
      </c>
      <c r="K79" s="47" t="s">
        <v>192</v>
      </c>
    </row>
    <row r="80" spans="1:11" s="22" customFormat="1" x14ac:dyDescent="0.25">
      <c r="A80" s="49" t="s">
        <v>85</v>
      </c>
      <c r="B80" s="4">
        <v>93</v>
      </c>
      <c r="C80" s="20">
        <v>64</v>
      </c>
      <c r="D80" s="20">
        <v>64</v>
      </c>
      <c r="E80" s="9">
        <f>B80*C80/1000</f>
        <v>5.952</v>
      </c>
      <c r="F80" s="21"/>
      <c r="G80" s="21"/>
      <c r="H80" s="21"/>
      <c r="I80" s="21"/>
      <c r="J80" s="50"/>
      <c r="K80" s="50"/>
    </row>
    <row r="81" spans="1:11" s="22" customFormat="1" x14ac:dyDescent="0.25">
      <c r="A81" s="49" t="s">
        <v>36</v>
      </c>
      <c r="B81" s="4">
        <v>1005</v>
      </c>
      <c r="C81" s="20">
        <v>4</v>
      </c>
      <c r="D81" s="20">
        <v>4</v>
      </c>
      <c r="E81" s="9">
        <f t="shared" ref="E81:E86" si="15">B81*C81/1000</f>
        <v>4.0199999999999996</v>
      </c>
      <c r="F81" s="21"/>
      <c r="G81" s="21"/>
      <c r="H81" s="21"/>
      <c r="I81" s="21"/>
      <c r="J81" s="50"/>
      <c r="K81" s="50"/>
    </row>
    <row r="82" spans="1:11" s="22" customFormat="1" ht="15" hidden="1" customHeight="1" x14ac:dyDescent="0.25">
      <c r="A82" s="49" t="s">
        <v>29</v>
      </c>
      <c r="B82" s="4"/>
      <c r="C82" s="20"/>
      <c r="D82" s="20"/>
      <c r="E82" s="9">
        <f t="shared" si="15"/>
        <v>0</v>
      </c>
      <c r="F82" s="21"/>
      <c r="G82" s="21"/>
      <c r="H82" s="21"/>
      <c r="I82" s="21"/>
      <c r="J82" s="50"/>
      <c r="K82" s="50"/>
    </row>
    <row r="83" spans="1:11" s="22" customFormat="1" ht="15" hidden="1" customHeight="1" x14ac:dyDescent="0.25">
      <c r="A83" s="49" t="s">
        <v>71</v>
      </c>
      <c r="B83" s="4"/>
      <c r="C83" s="20"/>
      <c r="D83" s="20"/>
      <c r="E83" s="9">
        <f t="shared" si="15"/>
        <v>0</v>
      </c>
      <c r="F83" s="21"/>
      <c r="G83" s="21"/>
      <c r="H83" s="21"/>
      <c r="I83" s="21"/>
      <c r="J83" s="50"/>
      <c r="K83" s="50"/>
    </row>
    <row r="84" spans="1:11" s="22" customFormat="1" ht="15" hidden="1" customHeight="1" x14ac:dyDescent="0.25">
      <c r="A84" s="49" t="s">
        <v>28</v>
      </c>
      <c r="B84" s="4"/>
      <c r="C84" s="20"/>
      <c r="D84" s="20"/>
      <c r="E84" s="9">
        <f t="shared" si="15"/>
        <v>0</v>
      </c>
      <c r="F84" s="21"/>
      <c r="G84" s="21"/>
      <c r="H84" s="21"/>
      <c r="I84" s="21"/>
      <c r="J84" s="50"/>
      <c r="K84" s="50"/>
    </row>
    <row r="85" spans="1:11" s="22" customFormat="1" ht="15" hidden="1" customHeight="1" x14ac:dyDescent="0.25">
      <c r="A85" s="49" t="s">
        <v>14</v>
      </c>
      <c r="B85" s="4"/>
      <c r="C85" s="20"/>
      <c r="D85" s="20"/>
      <c r="E85" s="9">
        <f t="shared" si="15"/>
        <v>0</v>
      </c>
      <c r="F85" s="21"/>
      <c r="G85" s="21"/>
      <c r="H85" s="21"/>
      <c r="I85" s="21"/>
      <c r="J85" s="50"/>
      <c r="K85" s="50"/>
    </row>
    <row r="86" spans="1:11" ht="15" hidden="1" customHeight="1" x14ac:dyDescent="0.25">
      <c r="A86" s="43" t="s">
        <v>38</v>
      </c>
      <c r="B86" s="4"/>
      <c r="C86" s="11"/>
      <c r="D86" s="11"/>
      <c r="E86" s="9">
        <f t="shared" si="15"/>
        <v>0</v>
      </c>
      <c r="F86" s="16"/>
      <c r="G86" s="16"/>
      <c r="H86" s="16"/>
      <c r="I86" s="16"/>
      <c r="J86" s="51"/>
      <c r="K86" s="51"/>
    </row>
    <row r="87" spans="1:11" ht="30" x14ac:dyDescent="0.25">
      <c r="A87" s="124" t="s">
        <v>86</v>
      </c>
      <c r="B87" s="4"/>
      <c r="C87" s="17"/>
      <c r="D87" s="17"/>
      <c r="E87" s="8">
        <f>E88+E89</f>
        <v>7.0188000000000006</v>
      </c>
      <c r="F87" s="7">
        <v>200</v>
      </c>
      <c r="G87" s="7">
        <v>0.2</v>
      </c>
      <c r="H87" s="7">
        <v>0</v>
      </c>
      <c r="I87" s="7">
        <v>20.6</v>
      </c>
      <c r="J87" s="47">
        <v>83.2</v>
      </c>
      <c r="K87" s="47" t="s">
        <v>193</v>
      </c>
    </row>
    <row r="88" spans="1:11" ht="45" x14ac:dyDescent="0.25">
      <c r="A88" s="44" t="s">
        <v>46</v>
      </c>
      <c r="B88" s="4">
        <v>123</v>
      </c>
      <c r="C88" s="19">
        <v>45.6</v>
      </c>
      <c r="D88" s="19">
        <v>40</v>
      </c>
      <c r="E88" s="39">
        <f>B88*C88/1000</f>
        <v>5.6088000000000005</v>
      </c>
      <c r="F88" s="21"/>
      <c r="G88" s="21"/>
      <c r="H88" s="21"/>
      <c r="I88" s="21"/>
      <c r="J88" s="50"/>
      <c r="K88" s="50"/>
    </row>
    <row r="89" spans="1:11" x14ac:dyDescent="0.25">
      <c r="A89" s="44" t="s">
        <v>14</v>
      </c>
      <c r="B89" s="4">
        <v>94</v>
      </c>
      <c r="C89" s="19">
        <v>15</v>
      </c>
      <c r="D89" s="19">
        <v>15</v>
      </c>
      <c r="E89" s="39">
        <f>B89*C89/1000</f>
        <v>1.41</v>
      </c>
      <c r="F89" s="21"/>
      <c r="G89" s="21"/>
      <c r="H89" s="21"/>
      <c r="I89" s="21"/>
      <c r="J89" s="50"/>
      <c r="K89" s="50"/>
    </row>
    <row r="90" spans="1:11" x14ac:dyDescent="0.25">
      <c r="A90" s="46" t="s">
        <v>23</v>
      </c>
      <c r="B90" s="4">
        <v>72</v>
      </c>
      <c r="C90" s="17">
        <v>40</v>
      </c>
      <c r="D90" s="17">
        <v>40</v>
      </c>
      <c r="E90" s="8">
        <f t="shared" si="13"/>
        <v>2.88</v>
      </c>
      <c r="F90" s="7">
        <v>40</v>
      </c>
      <c r="G90" s="7">
        <v>1.9</v>
      </c>
      <c r="H90" s="7">
        <v>0.4</v>
      </c>
      <c r="I90" s="7">
        <v>17.5</v>
      </c>
      <c r="J90" s="47">
        <v>81</v>
      </c>
      <c r="K90" s="47"/>
    </row>
    <row r="91" spans="1:11" ht="42" customHeight="1" x14ac:dyDescent="0.25">
      <c r="A91" s="124" t="s">
        <v>138</v>
      </c>
      <c r="B91" s="130">
        <v>123</v>
      </c>
      <c r="C91" s="132">
        <v>200</v>
      </c>
      <c r="D91" s="132">
        <v>200</v>
      </c>
      <c r="E91" s="125">
        <f t="shared" si="13"/>
        <v>24.6</v>
      </c>
      <c r="F91" s="127">
        <v>200</v>
      </c>
      <c r="G91" s="127">
        <v>0.8</v>
      </c>
      <c r="H91" s="127">
        <v>0</v>
      </c>
      <c r="I91" s="127">
        <v>28.8</v>
      </c>
      <c r="J91" s="134">
        <v>118.4</v>
      </c>
      <c r="K91" s="47" t="s">
        <v>201</v>
      </c>
    </row>
    <row r="92" spans="1:11" ht="15.75" thickBot="1" x14ac:dyDescent="0.3">
      <c r="A92" s="90" t="s">
        <v>27</v>
      </c>
      <c r="B92" s="91">
        <v>72</v>
      </c>
      <c r="C92" s="92">
        <v>60</v>
      </c>
      <c r="D92" s="92">
        <v>60</v>
      </c>
      <c r="E92" s="93">
        <f t="shared" si="13"/>
        <v>4.32</v>
      </c>
      <c r="F92" s="94">
        <v>60</v>
      </c>
      <c r="G92" s="94">
        <v>3</v>
      </c>
      <c r="H92" s="94">
        <v>0.8</v>
      </c>
      <c r="I92" s="94">
        <v>24.3</v>
      </c>
      <c r="J92" s="95">
        <v>116.8</v>
      </c>
      <c r="K92" s="95"/>
    </row>
    <row r="93" spans="1:11" x14ac:dyDescent="0.25">
      <c r="G93" s="52"/>
      <c r="H93" s="52"/>
      <c r="I93" s="52"/>
      <c r="J93" s="52"/>
      <c r="K93" s="52"/>
    </row>
    <row r="96" spans="1:11" ht="18.600000000000001" customHeight="1" x14ac:dyDescent="0.25"/>
  </sheetData>
  <mergeCells count="10">
    <mergeCell ref="K2:K3"/>
    <mergeCell ref="K48:K49"/>
    <mergeCell ref="A48:A49"/>
    <mergeCell ref="B48:B49"/>
    <mergeCell ref="C48:F48"/>
    <mergeCell ref="G48:J48"/>
    <mergeCell ref="A2:A3"/>
    <mergeCell ref="B2:B3"/>
    <mergeCell ref="C2:F2"/>
    <mergeCell ref="G2:J2"/>
  </mergeCells>
  <pageMargins left="0.35433070866141736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81" zoomScaleNormal="100" workbookViewId="0">
      <selection activeCell="B46" sqref="B46:K46"/>
    </sheetView>
  </sheetViews>
  <sheetFormatPr defaultColWidth="9.140625" defaultRowHeight="15" x14ac:dyDescent="0.25"/>
  <cols>
    <col min="1" max="1" width="29.85546875" style="1" customWidth="1"/>
    <col min="2" max="2" width="6.140625" style="1" customWidth="1"/>
    <col min="3" max="3" width="5.5703125" style="1" customWidth="1"/>
    <col min="4" max="4" width="5.140625" style="1" customWidth="1"/>
    <col min="5" max="5" width="7.7109375" style="1" customWidth="1"/>
    <col min="6" max="6" width="5.42578125" style="1" customWidth="1"/>
    <col min="7" max="7" width="6.28515625" style="1" customWidth="1"/>
    <col min="8" max="8" width="5.28515625" style="1" customWidth="1"/>
    <col min="9" max="9" width="5.5703125" style="1" customWidth="1"/>
    <col min="10" max="10" width="6.42578125" style="1" customWidth="1"/>
    <col min="11" max="11" width="8.710937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74" t="s">
        <v>0</v>
      </c>
      <c r="B2" s="276" t="s">
        <v>1</v>
      </c>
      <c r="C2" s="278"/>
      <c r="D2" s="278"/>
      <c r="E2" s="278"/>
      <c r="F2" s="278"/>
      <c r="G2" s="279" t="s">
        <v>6</v>
      </c>
      <c r="H2" s="279"/>
      <c r="I2" s="279"/>
      <c r="J2" s="280"/>
      <c r="K2" s="301" t="s">
        <v>175</v>
      </c>
    </row>
    <row r="3" spans="1:11" ht="31.15" customHeight="1" thickBot="1" x14ac:dyDescent="0.3">
      <c r="A3" s="275"/>
      <c r="B3" s="277"/>
      <c r="C3" s="172" t="s">
        <v>2</v>
      </c>
      <c r="D3" s="172" t="s">
        <v>3</v>
      </c>
      <c r="E3" s="172" t="s">
        <v>4</v>
      </c>
      <c r="F3" s="172" t="s">
        <v>263</v>
      </c>
      <c r="G3" s="174" t="s">
        <v>7</v>
      </c>
      <c r="H3" s="172" t="s">
        <v>8</v>
      </c>
      <c r="I3" s="172" t="s">
        <v>22</v>
      </c>
      <c r="J3" s="225" t="s">
        <v>9</v>
      </c>
      <c r="K3" s="302"/>
    </row>
    <row r="4" spans="1:11" ht="18.75" x14ac:dyDescent="0.3">
      <c r="A4" s="38" t="s">
        <v>42</v>
      </c>
      <c r="B4" s="14"/>
      <c r="C4" s="15"/>
      <c r="D4" s="15"/>
      <c r="E4" s="15"/>
      <c r="F4" s="34"/>
      <c r="G4" s="15"/>
      <c r="H4" s="15"/>
      <c r="I4" s="15"/>
      <c r="J4" s="15"/>
      <c r="K4" s="113"/>
    </row>
    <row r="5" spans="1:11" ht="15.75" x14ac:dyDescent="0.25">
      <c r="A5" s="78" t="s">
        <v>24</v>
      </c>
      <c r="B5" s="79"/>
      <c r="C5" s="79"/>
      <c r="D5" s="79"/>
      <c r="E5" s="80">
        <f>E6+E14+E25+E33+E43+E46+E47+E48</f>
        <v>140.65719999999999</v>
      </c>
      <c r="F5" s="83">
        <f t="shared" ref="F5:J5" si="0">F6+F14+F25+F33+F43+F47+F48</f>
        <v>850</v>
      </c>
      <c r="G5" s="83">
        <f t="shared" si="0"/>
        <v>27.799999999999997</v>
      </c>
      <c r="H5" s="83">
        <f t="shared" si="0"/>
        <v>27</v>
      </c>
      <c r="I5" s="83">
        <f t="shared" si="0"/>
        <v>138.9</v>
      </c>
      <c r="J5" s="83">
        <f t="shared" si="0"/>
        <v>910.19999999999993</v>
      </c>
      <c r="K5" s="114"/>
    </row>
    <row r="6" spans="1:11" ht="29.45" customHeight="1" x14ac:dyDescent="0.25">
      <c r="A6" s="124" t="s">
        <v>268</v>
      </c>
      <c r="B6" s="4"/>
      <c r="C6" s="7"/>
      <c r="D6" s="7"/>
      <c r="E6" s="125">
        <f>E7</f>
        <v>21.690999999999999</v>
      </c>
      <c r="F6" s="126">
        <v>60</v>
      </c>
      <c r="G6" s="127">
        <v>0.5</v>
      </c>
      <c r="H6" s="131">
        <v>0.1</v>
      </c>
      <c r="I6" s="127">
        <v>1</v>
      </c>
      <c r="J6" s="128">
        <v>6.9</v>
      </c>
      <c r="K6" s="115" t="s">
        <v>261</v>
      </c>
    </row>
    <row r="7" spans="1:11" ht="30" x14ac:dyDescent="0.25">
      <c r="A7" s="153" t="s">
        <v>260</v>
      </c>
      <c r="B7" s="4">
        <v>199</v>
      </c>
      <c r="C7" s="136">
        <v>109</v>
      </c>
      <c r="D7" s="136">
        <v>60</v>
      </c>
      <c r="E7" s="137">
        <f>B7*C7/1000</f>
        <v>21.690999999999999</v>
      </c>
      <c r="F7" s="136"/>
      <c r="G7" s="136"/>
      <c r="H7" s="136"/>
      <c r="I7" s="136"/>
      <c r="J7" s="196"/>
      <c r="K7" s="116"/>
    </row>
    <row r="8" spans="1:11" hidden="1" x14ac:dyDescent="0.25">
      <c r="A8" s="42" t="s">
        <v>14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116"/>
    </row>
    <row r="9" spans="1:11" hidden="1" x14ac:dyDescent="0.25">
      <c r="A9" s="42" t="s">
        <v>10</v>
      </c>
      <c r="B9" s="4"/>
      <c r="C9" s="11"/>
      <c r="D9" s="11"/>
      <c r="E9" s="9">
        <f t="shared" ref="E9" si="1">B9*C9/1000</f>
        <v>0</v>
      </c>
      <c r="F9" s="11"/>
      <c r="G9" s="11"/>
      <c r="H9" s="11"/>
      <c r="I9" s="11"/>
      <c r="J9" s="100"/>
      <c r="K9" s="116"/>
    </row>
    <row r="10" spans="1:11" hidden="1" x14ac:dyDescent="0.25">
      <c r="A10" s="42" t="s">
        <v>61</v>
      </c>
      <c r="B10" s="4"/>
      <c r="C10" s="11"/>
      <c r="D10" s="11"/>
      <c r="E10" s="9"/>
      <c r="F10" s="11"/>
      <c r="G10" s="11"/>
      <c r="H10" s="11"/>
      <c r="I10" s="11"/>
      <c r="J10" s="100"/>
      <c r="K10" s="116"/>
    </row>
    <row r="11" spans="1:11" ht="45" hidden="1" x14ac:dyDescent="0.25">
      <c r="A11" s="42" t="s">
        <v>64</v>
      </c>
      <c r="B11" s="4"/>
      <c r="C11" s="11"/>
      <c r="D11" s="11"/>
      <c r="E11" s="9">
        <f t="shared" ref="E11:E12" si="2">B11*C11/1000</f>
        <v>0</v>
      </c>
      <c r="F11" s="11"/>
      <c r="G11" s="11"/>
      <c r="H11" s="11"/>
      <c r="I11" s="11"/>
      <c r="J11" s="100"/>
      <c r="K11" s="116"/>
    </row>
    <row r="12" spans="1:11" hidden="1" x14ac:dyDescent="0.25">
      <c r="A12" s="42" t="s">
        <v>38</v>
      </c>
      <c r="B12" s="4"/>
      <c r="C12" s="11"/>
      <c r="D12" s="11"/>
      <c r="E12" s="9">
        <f t="shared" si="2"/>
        <v>0</v>
      </c>
      <c r="F12" s="11"/>
      <c r="G12" s="11"/>
      <c r="H12" s="11"/>
      <c r="I12" s="11"/>
      <c r="J12" s="100"/>
      <c r="K12" s="116"/>
    </row>
    <row r="13" spans="1:11" hidden="1" x14ac:dyDescent="0.25">
      <c r="A13" s="42"/>
      <c r="B13" s="4"/>
      <c r="C13" s="11"/>
      <c r="D13" s="11"/>
      <c r="E13" s="9"/>
      <c r="F13" s="11"/>
      <c r="G13" s="11"/>
      <c r="H13" s="11"/>
      <c r="I13" s="11"/>
      <c r="J13" s="100"/>
      <c r="K13" s="116"/>
    </row>
    <row r="14" spans="1:11" ht="30" x14ac:dyDescent="0.25">
      <c r="A14" s="124" t="s">
        <v>295</v>
      </c>
      <c r="B14" s="4"/>
      <c r="C14" s="7"/>
      <c r="D14" s="7"/>
      <c r="E14" s="125">
        <f>E15+E16+E17+E18+E19+E21+E22</f>
        <v>24.963200000000004</v>
      </c>
      <c r="F14" s="126">
        <v>250</v>
      </c>
      <c r="G14" s="127">
        <v>4.5999999999999996</v>
      </c>
      <c r="H14" s="127">
        <v>8.3000000000000007</v>
      </c>
      <c r="I14" s="127">
        <v>31.7</v>
      </c>
      <c r="J14" s="128">
        <v>220</v>
      </c>
      <c r="K14" s="115" t="s">
        <v>194</v>
      </c>
    </row>
    <row r="15" spans="1:11" x14ac:dyDescent="0.25">
      <c r="A15" s="49" t="s">
        <v>66</v>
      </c>
      <c r="B15" s="4">
        <v>48</v>
      </c>
      <c r="C15" s="20">
        <v>20</v>
      </c>
      <c r="D15" s="20">
        <v>20</v>
      </c>
      <c r="E15" s="9">
        <f t="shared" ref="E15:E23" si="3">B15*C15/1000</f>
        <v>0.96</v>
      </c>
      <c r="F15" s="21"/>
      <c r="G15" s="21"/>
      <c r="H15" s="21"/>
      <c r="I15" s="21"/>
      <c r="J15" s="103"/>
      <c r="K15" s="117"/>
    </row>
    <row r="16" spans="1:11" s="197" customFormat="1" x14ac:dyDescent="0.25">
      <c r="A16" s="49" t="s">
        <v>151</v>
      </c>
      <c r="B16" s="4">
        <v>784</v>
      </c>
      <c r="C16" s="20">
        <v>16</v>
      </c>
      <c r="D16" s="20">
        <v>16</v>
      </c>
      <c r="E16" s="9">
        <f>B16*C16/1000</f>
        <v>12.544</v>
      </c>
      <c r="F16" s="21"/>
      <c r="G16" s="21"/>
      <c r="H16" s="21"/>
      <c r="I16" s="21"/>
      <c r="J16" s="21"/>
      <c r="K16" s="50"/>
    </row>
    <row r="17" spans="1:14" x14ac:dyDescent="0.25">
      <c r="A17" s="25" t="s">
        <v>10</v>
      </c>
      <c r="B17" s="35">
        <v>34</v>
      </c>
      <c r="C17" s="27">
        <v>77</v>
      </c>
      <c r="D17" s="27">
        <v>50</v>
      </c>
      <c r="E17" s="88">
        <f t="shared" si="3"/>
        <v>2.6179999999999999</v>
      </c>
      <c r="F17" s="26"/>
      <c r="G17" s="26"/>
      <c r="H17" s="26"/>
      <c r="I17" s="26"/>
      <c r="J17" s="104"/>
      <c r="K17" s="198"/>
    </row>
    <row r="18" spans="1:14" x14ac:dyDescent="0.25">
      <c r="A18" s="42" t="s">
        <v>29</v>
      </c>
      <c r="B18" s="4">
        <v>41</v>
      </c>
      <c r="C18" s="11">
        <v>12</v>
      </c>
      <c r="D18" s="11">
        <v>10</v>
      </c>
      <c r="E18" s="9">
        <f t="shared" si="3"/>
        <v>0.49199999999999999</v>
      </c>
      <c r="F18" s="5"/>
      <c r="G18" s="5"/>
      <c r="H18" s="5"/>
      <c r="I18" s="5"/>
      <c r="J18" s="64"/>
      <c r="K18" s="118"/>
    </row>
    <row r="19" spans="1:14" ht="12.75" customHeight="1" x14ac:dyDescent="0.25">
      <c r="A19" s="42" t="s">
        <v>11</v>
      </c>
      <c r="B19" s="4">
        <v>34</v>
      </c>
      <c r="C19" s="11">
        <v>17.3</v>
      </c>
      <c r="D19" s="11">
        <v>13</v>
      </c>
      <c r="E19" s="9">
        <f t="shared" si="3"/>
        <v>0.58820000000000006</v>
      </c>
      <c r="F19" s="5"/>
      <c r="G19" s="5"/>
      <c r="H19" s="5"/>
      <c r="I19" s="5"/>
      <c r="J19" s="64"/>
      <c r="K19" s="118"/>
    </row>
    <row r="20" spans="1:14" ht="14.45" hidden="1" customHeight="1" x14ac:dyDescent="0.25">
      <c r="A20" s="42" t="s">
        <v>18</v>
      </c>
      <c r="B20" s="4"/>
      <c r="C20" s="11"/>
      <c r="D20" s="11"/>
      <c r="E20" s="9">
        <f t="shared" si="3"/>
        <v>0</v>
      </c>
      <c r="F20" s="5"/>
      <c r="G20" s="5"/>
      <c r="H20" s="5"/>
      <c r="I20" s="5"/>
      <c r="J20" s="64"/>
      <c r="K20" s="118"/>
    </row>
    <row r="21" spans="1:14" x14ac:dyDescent="0.25">
      <c r="A21" s="42" t="s">
        <v>36</v>
      </c>
      <c r="B21" s="4">
        <v>1005</v>
      </c>
      <c r="C21" s="11">
        <v>5</v>
      </c>
      <c r="D21" s="11">
        <v>5</v>
      </c>
      <c r="E21" s="9">
        <f t="shared" si="3"/>
        <v>5.0250000000000004</v>
      </c>
      <c r="F21" s="5"/>
      <c r="G21" s="5"/>
      <c r="H21" s="5"/>
      <c r="I21" s="5"/>
      <c r="J21" s="64"/>
      <c r="K21" s="118"/>
    </row>
    <row r="22" spans="1:14" ht="12.75" customHeight="1" x14ac:dyDescent="0.25">
      <c r="A22" s="42" t="s">
        <v>27</v>
      </c>
      <c r="B22" s="4">
        <v>72</v>
      </c>
      <c r="C22" s="11">
        <v>38</v>
      </c>
      <c r="D22" s="11">
        <v>32</v>
      </c>
      <c r="E22" s="9">
        <f t="shared" si="3"/>
        <v>2.7360000000000002</v>
      </c>
      <c r="F22" s="5"/>
      <c r="G22" s="5"/>
      <c r="H22" s="5"/>
      <c r="I22" s="5"/>
      <c r="J22" s="64"/>
      <c r="K22" s="118"/>
    </row>
    <row r="23" spans="1:14" ht="14.45" hidden="1" customHeight="1" x14ac:dyDescent="0.25">
      <c r="A23" s="42" t="s">
        <v>13</v>
      </c>
      <c r="B23" s="4"/>
      <c r="C23" s="11"/>
      <c r="D23" s="11"/>
      <c r="E23" s="9">
        <f t="shared" si="3"/>
        <v>0</v>
      </c>
      <c r="F23" s="5"/>
      <c r="G23" s="5"/>
      <c r="H23" s="5"/>
      <c r="I23" s="5"/>
      <c r="J23" s="64"/>
      <c r="K23" s="118"/>
    </row>
    <row r="24" spans="1:14" s="197" customFormat="1" ht="14.45" customHeight="1" x14ac:dyDescent="0.25">
      <c r="A24" s="56" t="s">
        <v>296</v>
      </c>
      <c r="B24" s="4"/>
      <c r="C24" s="16"/>
      <c r="D24" s="16">
        <v>20</v>
      </c>
      <c r="E24" s="9"/>
      <c r="F24" s="5"/>
      <c r="G24" s="5"/>
      <c r="H24" s="5"/>
      <c r="I24" s="5"/>
      <c r="J24" s="64"/>
      <c r="K24" s="118"/>
    </row>
    <row r="25" spans="1:14" ht="40.9" customHeight="1" x14ac:dyDescent="0.25">
      <c r="A25" s="124" t="s">
        <v>88</v>
      </c>
      <c r="B25" s="4"/>
      <c r="C25" s="17"/>
      <c r="D25" s="17"/>
      <c r="E25" s="125">
        <f>E26+E27+E28+E29+E30+E31+E32</f>
        <v>27.352</v>
      </c>
      <c r="F25" s="127">
        <v>90</v>
      </c>
      <c r="G25" s="127">
        <v>14</v>
      </c>
      <c r="H25" s="127">
        <v>11.6</v>
      </c>
      <c r="I25" s="127">
        <v>13</v>
      </c>
      <c r="J25" s="128">
        <v>212.4</v>
      </c>
      <c r="K25" s="115" t="s">
        <v>195</v>
      </c>
    </row>
    <row r="26" spans="1:14" ht="33.75" customHeight="1" x14ac:dyDescent="0.25">
      <c r="A26" s="43" t="s">
        <v>89</v>
      </c>
      <c r="B26" s="4">
        <v>196</v>
      </c>
      <c r="C26" s="2">
        <v>97</v>
      </c>
      <c r="D26" s="2">
        <v>72</v>
      </c>
      <c r="E26" s="9">
        <f t="shared" ref="E26:E32" si="4">B26*C26/1000</f>
        <v>19.012</v>
      </c>
      <c r="F26" s="16"/>
      <c r="G26" s="16"/>
      <c r="H26" s="16"/>
      <c r="I26" s="16"/>
      <c r="J26" s="101"/>
      <c r="K26" s="119"/>
    </row>
    <row r="27" spans="1:14" ht="16.149999999999999" customHeight="1" x14ac:dyDescent="0.25">
      <c r="A27" s="43" t="s">
        <v>27</v>
      </c>
      <c r="B27" s="4">
        <v>72</v>
      </c>
      <c r="C27" s="11">
        <v>17</v>
      </c>
      <c r="D27" s="11">
        <v>17</v>
      </c>
      <c r="E27" s="9">
        <f t="shared" si="4"/>
        <v>1.224</v>
      </c>
      <c r="F27" s="16"/>
      <c r="G27" s="16"/>
      <c r="H27" s="16"/>
      <c r="I27" s="16"/>
      <c r="J27" s="101"/>
      <c r="K27" s="119"/>
    </row>
    <row r="28" spans="1:14" ht="16.5" customHeight="1" x14ac:dyDescent="0.25">
      <c r="A28" s="43" t="s">
        <v>20</v>
      </c>
      <c r="B28" s="4">
        <v>91</v>
      </c>
      <c r="C28" s="2">
        <v>13</v>
      </c>
      <c r="D28" s="2">
        <v>13</v>
      </c>
      <c r="E28" s="9">
        <f t="shared" si="4"/>
        <v>1.1830000000000001</v>
      </c>
      <c r="F28" s="16"/>
      <c r="G28" s="16"/>
      <c r="H28" s="16"/>
      <c r="I28" s="16"/>
      <c r="J28" s="101"/>
      <c r="K28" s="119"/>
    </row>
    <row r="29" spans="1:14" ht="16.5" customHeight="1" x14ac:dyDescent="0.25">
      <c r="A29" s="43" t="s">
        <v>36</v>
      </c>
      <c r="B29" s="4">
        <v>1005</v>
      </c>
      <c r="C29" s="2">
        <v>1.8</v>
      </c>
      <c r="D29" s="2">
        <v>1.8</v>
      </c>
      <c r="E29" s="9">
        <f t="shared" si="4"/>
        <v>1.8089999999999999</v>
      </c>
      <c r="F29" s="16"/>
      <c r="G29" s="16"/>
      <c r="H29" s="16"/>
      <c r="I29" s="16"/>
      <c r="J29" s="101"/>
      <c r="K29" s="119"/>
      <c r="N29" s="1" t="s">
        <v>258</v>
      </c>
    </row>
    <row r="30" spans="1:14" ht="16.5" customHeight="1" x14ac:dyDescent="0.25">
      <c r="A30" s="43" t="s">
        <v>90</v>
      </c>
      <c r="B30" s="4">
        <v>286</v>
      </c>
      <c r="C30" s="2">
        <v>5</v>
      </c>
      <c r="D30" s="2">
        <v>5</v>
      </c>
      <c r="E30" s="9">
        <f t="shared" si="4"/>
        <v>1.43</v>
      </c>
      <c r="F30" s="16"/>
      <c r="G30" s="16"/>
      <c r="H30" s="16"/>
      <c r="I30" s="16"/>
      <c r="J30" s="101"/>
      <c r="K30" s="119"/>
    </row>
    <row r="31" spans="1:14" ht="16.5" customHeight="1" x14ac:dyDescent="0.25">
      <c r="A31" s="43" t="s">
        <v>59</v>
      </c>
      <c r="B31" s="4">
        <v>512</v>
      </c>
      <c r="C31" s="2">
        <v>4.5</v>
      </c>
      <c r="D31" s="2">
        <v>4.5</v>
      </c>
      <c r="E31" s="9">
        <f t="shared" si="4"/>
        <v>2.3039999999999998</v>
      </c>
      <c r="F31" s="16"/>
      <c r="G31" s="16"/>
      <c r="H31" s="16"/>
      <c r="I31" s="16"/>
      <c r="J31" s="101"/>
      <c r="K31" s="119"/>
    </row>
    <row r="32" spans="1:14" ht="16.5" customHeight="1" x14ac:dyDescent="0.25">
      <c r="A32" s="43" t="s">
        <v>38</v>
      </c>
      <c r="B32" s="4">
        <v>195</v>
      </c>
      <c r="C32" s="2">
        <v>2</v>
      </c>
      <c r="D32" s="2">
        <v>2</v>
      </c>
      <c r="E32" s="9">
        <f t="shared" si="4"/>
        <v>0.39</v>
      </c>
      <c r="F32" s="16"/>
      <c r="G32" s="16"/>
      <c r="H32" s="16"/>
      <c r="I32" s="16"/>
      <c r="J32" s="101"/>
      <c r="K32" s="119"/>
    </row>
    <row r="33" spans="1:11" s="3" customFormat="1" ht="42" customHeight="1" x14ac:dyDescent="0.25">
      <c r="A33" s="124" t="s">
        <v>91</v>
      </c>
      <c r="B33" s="130"/>
      <c r="C33" s="127"/>
      <c r="D33" s="127"/>
      <c r="E33" s="125">
        <f>E34+E35+E37</f>
        <v>15.485999999999999</v>
      </c>
      <c r="F33" s="127">
        <v>150</v>
      </c>
      <c r="G33" s="127">
        <v>3.4</v>
      </c>
      <c r="H33" s="127">
        <v>5.8</v>
      </c>
      <c r="I33" s="127">
        <v>29.4</v>
      </c>
      <c r="J33" s="128">
        <v>183.5</v>
      </c>
      <c r="K33" s="115" t="s">
        <v>196</v>
      </c>
    </row>
    <row r="34" spans="1:11" ht="15" customHeight="1" x14ac:dyDescent="0.25">
      <c r="A34" s="42" t="s">
        <v>10</v>
      </c>
      <c r="B34" s="4">
        <v>34</v>
      </c>
      <c r="C34" s="2">
        <v>219</v>
      </c>
      <c r="D34" s="2">
        <v>142</v>
      </c>
      <c r="E34" s="9">
        <f t="shared" ref="E34:E43" si="5">B34*C34/1000</f>
        <v>7.4459999999999997</v>
      </c>
      <c r="F34" s="16"/>
      <c r="G34" s="16"/>
      <c r="H34" s="16"/>
      <c r="I34" s="16"/>
      <c r="J34" s="101"/>
      <c r="K34" s="119"/>
    </row>
    <row r="35" spans="1:11" x14ac:dyDescent="0.25">
      <c r="A35" s="56" t="s">
        <v>92</v>
      </c>
      <c r="B35" s="4"/>
      <c r="C35" s="16">
        <v>25</v>
      </c>
      <c r="D35" s="16">
        <v>25</v>
      </c>
      <c r="E35" s="9"/>
      <c r="F35" s="16"/>
      <c r="G35" s="16"/>
      <c r="H35" s="16"/>
      <c r="I35" s="16"/>
      <c r="J35" s="101"/>
      <c r="K35" s="119"/>
    </row>
    <row r="36" spans="1:11" hidden="1" x14ac:dyDescent="0.25">
      <c r="A36" s="42" t="s">
        <v>19</v>
      </c>
      <c r="B36" s="4"/>
      <c r="C36" s="2"/>
      <c r="D36" s="2"/>
      <c r="E36" s="9">
        <f t="shared" si="5"/>
        <v>0</v>
      </c>
      <c r="F36" s="16"/>
      <c r="G36" s="16"/>
      <c r="H36" s="16"/>
      <c r="I36" s="16"/>
      <c r="J36" s="101"/>
      <c r="K36" s="119"/>
    </row>
    <row r="37" spans="1:11" x14ac:dyDescent="0.25">
      <c r="A37" s="42" t="s">
        <v>36</v>
      </c>
      <c r="B37" s="4">
        <v>1005</v>
      </c>
      <c r="C37" s="2">
        <v>8</v>
      </c>
      <c r="D37" s="2">
        <v>8</v>
      </c>
      <c r="E37" s="9">
        <f t="shared" si="5"/>
        <v>8.0399999999999991</v>
      </c>
      <c r="F37" s="16"/>
      <c r="G37" s="16"/>
      <c r="H37" s="16"/>
      <c r="I37" s="16"/>
      <c r="J37" s="101"/>
      <c r="K37" s="119"/>
    </row>
    <row r="38" spans="1:11" s="22" customFormat="1" hidden="1" x14ac:dyDescent="0.25">
      <c r="A38" s="49" t="s">
        <v>29</v>
      </c>
      <c r="B38" s="4"/>
      <c r="C38" s="20"/>
      <c r="D38" s="20"/>
      <c r="E38" s="9">
        <f t="shared" si="5"/>
        <v>0</v>
      </c>
      <c r="F38" s="21"/>
      <c r="G38" s="21"/>
      <c r="H38" s="21"/>
      <c r="I38" s="21"/>
      <c r="J38" s="103"/>
      <c r="K38" s="117"/>
    </row>
    <row r="39" spans="1:11" s="22" customFormat="1" hidden="1" x14ac:dyDescent="0.25">
      <c r="A39" s="49" t="s">
        <v>71</v>
      </c>
      <c r="B39" s="4"/>
      <c r="C39" s="20"/>
      <c r="D39" s="20"/>
      <c r="E39" s="9">
        <f t="shared" si="5"/>
        <v>0</v>
      </c>
      <c r="F39" s="21"/>
      <c r="G39" s="21"/>
      <c r="H39" s="21"/>
      <c r="I39" s="21"/>
      <c r="J39" s="103"/>
      <c r="K39" s="117"/>
    </row>
    <row r="40" spans="1:11" s="22" customFormat="1" hidden="1" x14ac:dyDescent="0.25">
      <c r="A40" s="49" t="s">
        <v>28</v>
      </c>
      <c r="B40" s="4"/>
      <c r="C40" s="20"/>
      <c r="D40" s="20"/>
      <c r="E40" s="9">
        <f t="shared" si="5"/>
        <v>0</v>
      </c>
      <c r="F40" s="21"/>
      <c r="G40" s="21"/>
      <c r="H40" s="21"/>
      <c r="I40" s="21"/>
      <c r="J40" s="103"/>
      <c r="K40" s="117"/>
    </row>
    <row r="41" spans="1:11" s="22" customFormat="1" hidden="1" x14ac:dyDescent="0.25">
      <c r="A41" s="49" t="s">
        <v>14</v>
      </c>
      <c r="B41" s="4"/>
      <c r="C41" s="20"/>
      <c r="D41" s="20"/>
      <c r="E41" s="9">
        <f t="shared" si="5"/>
        <v>0</v>
      </c>
      <c r="F41" s="21"/>
      <c r="G41" s="21"/>
      <c r="H41" s="21"/>
      <c r="I41" s="21"/>
      <c r="J41" s="103"/>
      <c r="K41" s="117"/>
    </row>
    <row r="42" spans="1:11" hidden="1" x14ac:dyDescent="0.25">
      <c r="A42" s="43" t="s">
        <v>38</v>
      </c>
      <c r="B42" s="4"/>
      <c r="C42" s="11"/>
      <c r="D42" s="11"/>
      <c r="E42" s="9">
        <f t="shared" si="5"/>
        <v>0</v>
      </c>
      <c r="F42" s="16"/>
      <c r="G42" s="16"/>
      <c r="H42" s="16"/>
      <c r="I42" s="16"/>
      <c r="J42" s="101"/>
      <c r="K42" s="119"/>
    </row>
    <row r="43" spans="1:11" ht="40.15" customHeight="1" x14ac:dyDescent="0.25">
      <c r="A43" s="124" t="s">
        <v>63</v>
      </c>
      <c r="B43" s="130">
        <v>55</v>
      </c>
      <c r="C43" s="132">
        <v>200</v>
      </c>
      <c r="D43" s="132">
        <v>200</v>
      </c>
      <c r="E43" s="125">
        <f t="shared" si="5"/>
        <v>11</v>
      </c>
      <c r="F43" s="127">
        <v>200</v>
      </c>
      <c r="G43" s="127">
        <v>0.4</v>
      </c>
      <c r="H43" s="127">
        <v>0</v>
      </c>
      <c r="I43" s="127">
        <v>22</v>
      </c>
      <c r="J43" s="128">
        <v>89.6</v>
      </c>
      <c r="K43" s="115" t="s">
        <v>183</v>
      </c>
    </row>
    <row r="44" spans="1:11" ht="30" hidden="1" x14ac:dyDescent="0.25">
      <c r="A44" s="44" t="s">
        <v>46</v>
      </c>
      <c r="B44" s="4"/>
      <c r="C44" s="19"/>
      <c r="D44" s="19"/>
      <c r="E44" s="39">
        <f>B44*C44/1000</f>
        <v>0</v>
      </c>
      <c r="F44" s="21"/>
      <c r="G44" s="21"/>
      <c r="H44" s="21"/>
      <c r="I44" s="21"/>
      <c r="J44" s="103"/>
      <c r="K44" s="117"/>
    </row>
    <row r="45" spans="1:11" s="223" customFormat="1" x14ac:dyDescent="0.25">
      <c r="A45" s="44"/>
      <c r="B45" s="4"/>
      <c r="C45" s="19"/>
      <c r="D45" s="19"/>
      <c r="E45" s="39"/>
      <c r="F45" s="21"/>
      <c r="G45" s="21"/>
      <c r="H45" s="21"/>
      <c r="I45" s="21"/>
      <c r="J45" s="103"/>
      <c r="K45" s="117"/>
    </row>
    <row r="46" spans="1:11" s="223" customFormat="1" ht="45.75" thickBot="1" x14ac:dyDescent="0.3">
      <c r="A46" s="90" t="s">
        <v>313</v>
      </c>
      <c r="B46" s="192">
        <v>347</v>
      </c>
      <c r="C46" s="246"/>
      <c r="D46" s="246"/>
      <c r="E46" s="188">
        <f>B46*F46/1000</f>
        <v>32.965000000000003</v>
      </c>
      <c r="F46" s="190">
        <v>95</v>
      </c>
      <c r="G46" s="190"/>
      <c r="H46" s="190"/>
      <c r="I46" s="190"/>
      <c r="J46" s="194"/>
      <c r="K46" s="191"/>
    </row>
    <row r="47" spans="1:11" x14ac:dyDescent="0.25">
      <c r="A47" s="46" t="s">
        <v>23</v>
      </c>
      <c r="B47" s="4">
        <v>72</v>
      </c>
      <c r="C47" s="17">
        <v>40</v>
      </c>
      <c r="D47" s="17">
        <v>40</v>
      </c>
      <c r="E47" s="8">
        <f t="shared" ref="E47:E48" si="6">B47*C47/1000</f>
        <v>2.88</v>
      </c>
      <c r="F47" s="7">
        <v>40</v>
      </c>
      <c r="G47" s="7">
        <v>1.9</v>
      </c>
      <c r="H47" s="7">
        <v>0.4</v>
      </c>
      <c r="I47" s="7">
        <v>17.5</v>
      </c>
      <c r="J47" s="99">
        <v>81</v>
      </c>
      <c r="K47" s="115"/>
    </row>
    <row r="48" spans="1:11" ht="15.75" thickBot="1" x14ac:dyDescent="0.3">
      <c r="A48" s="90" t="s">
        <v>27</v>
      </c>
      <c r="B48" s="91">
        <v>72</v>
      </c>
      <c r="C48" s="92">
        <v>60</v>
      </c>
      <c r="D48" s="92">
        <v>60</v>
      </c>
      <c r="E48" s="93">
        <f t="shared" si="6"/>
        <v>4.32</v>
      </c>
      <c r="F48" s="94">
        <v>60</v>
      </c>
      <c r="G48" s="244">
        <v>3</v>
      </c>
      <c r="H48" s="94">
        <v>0.8</v>
      </c>
      <c r="I48" s="94">
        <v>24.3</v>
      </c>
      <c r="J48" s="109">
        <v>116.8</v>
      </c>
      <c r="K48" s="120"/>
    </row>
    <row r="49" spans="1:11" ht="44.25" customHeight="1" thickBot="1" x14ac:dyDescent="0.3"/>
    <row r="50" spans="1:11" ht="14.45" customHeight="1" x14ac:dyDescent="0.25">
      <c r="A50" s="274" t="s">
        <v>0</v>
      </c>
      <c r="B50" s="276" t="s">
        <v>1</v>
      </c>
      <c r="C50" s="278"/>
      <c r="D50" s="278"/>
      <c r="E50" s="278"/>
      <c r="F50" s="278"/>
      <c r="G50" s="279" t="s">
        <v>6</v>
      </c>
      <c r="H50" s="279"/>
      <c r="I50" s="279"/>
      <c r="J50" s="280"/>
      <c r="K50" s="301" t="s">
        <v>175</v>
      </c>
    </row>
    <row r="51" spans="1:11" ht="30" customHeight="1" thickBot="1" x14ac:dyDescent="0.3">
      <c r="A51" s="275"/>
      <c r="B51" s="277"/>
      <c r="C51" s="172" t="s">
        <v>2</v>
      </c>
      <c r="D51" s="172" t="s">
        <v>3</v>
      </c>
      <c r="E51" s="172" t="s">
        <v>4</v>
      </c>
      <c r="F51" s="172" t="s">
        <v>263</v>
      </c>
      <c r="G51" s="174" t="s">
        <v>7</v>
      </c>
      <c r="H51" s="172" t="s">
        <v>8</v>
      </c>
      <c r="I51" s="172" t="s">
        <v>22</v>
      </c>
      <c r="J51" s="225" t="s">
        <v>9</v>
      </c>
      <c r="K51" s="302"/>
    </row>
    <row r="52" spans="1:11" ht="18.75" x14ac:dyDescent="0.3">
      <c r="A52" s="38" t="s">
        <v>42</v>
      </c>
      <c r="B52" s="14"/>
      <c r="C52" s="15"/>
      <c r="D52" s="15"/>
      <c r="E52" s="15"/>
      <c r="F52" s="34"/>
      <c r="G52" s="15"/>
      <c r="H52" s="15"/>
      <c r="I52" s="15"/>
      <c r="J52" s="30"/>
      <c r="K52" s="113"/>
    </row>
    <row r="53" spans="1:11" ht="15.75" x14ac:dyDescent="0.25">
      <c r="A53" s="78" t="s">
        <v>24</v>
      </c>
      <c r="B53" s="79"/>
      <c r="C53" s="79"/>
      <c r="D53" s="79"/>
      <c r="E53" s="80">
        <f t="shared" ref="E53:J53" si="7">E54+E62+E73+E81+E91+E94+E95</f>
        <v>128.8252</v>
      </c>
      <c r="F53" s="83">
        <f t="shared" si="7"/>
        <v>930</v>
      </c>
      <c r="G53" s="83">
        <f t="shared" si="7"/>
        <v>31.099999999999994</v>
      </c>
      <c r="H53" s="81">
        <f t="shared" si="7"/>
        <v>30.2</v>
      </c>
      <c r="I53" s="83">
        <f t="shared" si="7"/>
        <v>144.5</v>
      </c>
      <c r="J53" s="83">
        <f t="shared" si="7"/>
        <v>974.59999999999991</v>
      </c>
      <c r="K53" s="114"/>
    </row>
    <row r="54" spans="1:11" ht="27" customHeight="1" x14ac:dyDescent="0.25">
      <c r="A54" s="46" t="s">
        <v>293</v>
      </c>
      <c r="B54" s="4"/>
      <c r="C54" s="7"/>
      <c r="D54" s="7"/>
      <c r="E54" s="125">
        <f>E55</f>
        <v>36.218000000000004</v>
      </c>
      <c r="F54" s="126">
        <v>100</v>
      </c>
      <c r="G54" s="127">
        <v>0.8</v>
      </c>
      <c r="H54" s="127">
        <v>0.1</v>
      </c>
      <c r="I54" s="127">
        <v>1.6</v>
      </c>
      <c r="J54" s="128">
        <v>10.6</v>
      </c>
      <c r="K54" s="115" t="s">
        <v>261</v>
      </c>
    </row>
    <row r="55" spans="1:11" x14ac:dyDescent="0.25">
      <c r="A55" s="178" t="s">
        <v>272</v>
      </c>
      <c r="B55" s="4">
        <v>199</v>
      </c>
      <c r="C55" s="11">
        <v>182</v>
      </c>
      <c r="D55" s="11">
        <v>100</v>
      </c>
      <c r="E55" s="9">
        <f>B55*C55/1000</f>
        <v>36.218000000000004</v>
      </c>
      <c r="F55" s="11"/>
      <c r="G55" s="11"/>
      <c r="H55" s="11"/>
      <c r="I55" s="11"/>
      <c r="J55" s="100"/>
      <c r="K55" s="116"/>
    </row>
    <row r="56" spans="1:11" hidden="1" x14ac:dyDescent="0.25">
      <c r="A56" s="42" t="s">
        <v>14</v>
      </c>
      <c r="B56" s="4"/>
      <c r="C56" s="11"/>
      <c r="D56" s="11"/>
      <c r="E56" s="9">
        <f>B56*C56/1000</f>
        <v>0</v>
      </c>
      <c r="F56" s="11"/>
      <c r="G56" s="11"/>
      <c r="H56" s="11"/>
      <c r="I56" s="11"/>
      <c r="J56" s="48"/>
      <c r="K56" s="116"/>
    </row>
    <row r="57" spans="1:11" hidden="1" x14ac:dyDescent="0.25">
      <c r="A57" s="42" t="s">
        <v>10</v>
      </c>
      <c r="B57" s="4"/>
      <c r="C57" s="11"/>
      <c r="D57" s="11"/>
      <c r="E57" s="9">
        <f t="shared" ref="E57:E60" si="8">B57*C57/1000</f>
        <v>0</v>
      </c>
      <c r="F57" s="11"/>
      <c r="G57" s="11"/>
      <c r="H57" s="11"/>
      <c r="I57" s="11"/>
      <c r="J57" s="48"/>
      <c r="K57" s="116"/>
    </row>
    <row r="58" spans="1:11" hidden="1" x14ac:dyDescent="0.25">
      <c r="A58" s="42" t="s">
        <v>61</v>
      </c>
      <c r="B58" s="4"/>
      <c r="C58" s="11"/>
      <c r="D58" s="11"/>
      <c r="E58" s="9"/>
      <c r="F58" s="11"/>
      <c r="G58" s="11"/>
      <c r="H58" s="11"/>
      <c r="I58" s="11"/>
      <c r="J58" s="48"/>
      <c r="K58" s="116"/>
    </row>
    <row r="59" spans="1:11" ht="45" hidden="1" x14ac:dyDescent="0.25">
      <c r="A59" s="42" t="s">
        <v>64</v>
      </c>
      <c r="B59" s="4"/>
      <c r="C59" s="11"/>
      <c r="D59" s="11"/>
      <c r="E59" s="9">
        <f t="shared" si="8"/>
        <v>0</v>
      </c>
      <c r="F59" s="11"/>
      <c r="G59" s="11"/>
      <c r="H59" s="11"/>
      <c r="I59" s="11"/>
      <c r="J59" s="48"/>
      <c r="K59" s="116"/>
    </row>
    <row r="60" spans="1:11" hidden="1" x14ac:dyDescent="0.25">
      <c r="A60" s="42" t="s">
        <v>38</v>
      </c>
      <c r="B60" s="4"/>
      <c r="C60" s="11"/>
      <c r="D60" s="11"/>
      <c r="E60" s="9">
        <f t="shared" si="8"/>
        <v>0</v>
      </c>
      <c r="F60" s="11"/>
      <c r="G60" s="11"/>
      <c r="H60" s="11"/>
      <c r="I60" s="11"/>
      <c r="J60" s="48"/>
      <c r="K60" s="116"/>
    </row>
    <row r="61" spans="1:11" hidden="1" x14ac:dyDescent="0.25">
      <c r="A61" s="42"/>
      <c r="B61" s="4"/>
      <c r="C61" s="11"/>
      <c r="D61" s="11"/>
      <c r="E61" s="9"/>
      <c r="F61" s="11"/>
      <c r="G61" s="11"/>
      <c r="H61" s="11"/>
      <c r="I61" s="11"/>
      <c r="J61" s="48"/>
      <c r="K61" s="116"/>
    </row>
    <row r="62" spans="1:11" ht="30" x14ac:dyDescent="0.25">
      <c r="A62" s="124" t="s">
        <v>295</v>
      </c>
      <c r="B62" s="4"/>
      <c r="C62" s="7"/>
      <c r="D62" s="7"/>
      <c r="E62" s="125">
        <f>E63+E64+E65+E66+E69+E70+E71</f>
        <v>24.963200000000004</v>
      </c>
      <c r="F62" s="126">
        <v>250</v>
      </c>
      <c r="G62" s="127">
        <v>4.5999999999999996</v>
      </c>
      <c r="H62" s="127">
        <v>8.3000000000000007</v>
      </c>
      <c r="I62" s="127">
        <v>31.7</v>
      </c>
      <c r="J62" s="128">
        <v>220</v>
      </c>
      <c r="K62" s="115" t="s">
        <v>194</v>
      </c>
    </row>
    <row r="63" spans="1:11" x14ac:dyDescent="0.25">
      <c r="A63" s="49" t="s">
        <v>66</v>
      </c>
      <c r="B63" s="4">
        <v>48</v>
      </c>
      <c r="C63" s="20">
        <v>20</v>
      </c>
      <c r="D63" s="20">
        <v>20</v>
      </c>
      <c r="E63" s="9">
        <f t="shared" ref="E63" si="9">B63*C63/1000</f>
        <v>0.96</v>
      </c>
      <c r="F63" s="21"/>
      <c r="G63" s="21"/>
      <c r="H63" s="21"/>
      <c r="I63" s="21"/>
      <c r="J63" s="103"/>
      <c r="K63" s="117"/>
    </row>
    <row r="64" spans="1:11" x14ac:dyDescent="0.25">
      <c r="A64" s="49" t="s">
        <v>151</v>
      </c>
      <c r="B64" s="4">
        <v>784</v>
      </c>
      <c r="C64" s="20">
        <v>16</v>
      </c>
      <c r="D64" s="20">
        <v>16</v>
      </c>
      <c r="E64" s="9">
        <f>B64*C64/1000</f>
        <v>12.544</v>
      </c>
      <c r="F64" s="21"/>
      <c r="G64" s="21"/>
      <c r="H64" s="21"/>
      <c r="I64" s="21"/>
      <c r="J64" s="21"/>
      <c r="K64" s="50"/>
    </row>
    <row r="65" spans="1:11" x14ac:dyDescent="0.25">
      <c r="A65" s="25" t="s">
        <v>10</v>
      </c>
      <c r="B65" s="35">
        <v>34</v>
      </c>
      <c r="C65" s="27">
        <v>77</v>
      </c>
      <c r="D65" s="27">
        <v>50</v>
      </c>
      <c r="E65" s="88">
        <f t="shared" ref="E65:E71" si="10">B65*C65/1000</f>
        <v>2.6179999999999999</v>
      </c>
      <c r="F65" s="26"/>
      <c r="G65" s="26"/>
      <c r="H65" s="26"/>
      <c r="I65" s="26"/>
      <c r="J65" s="104"/>
      <c r="K65" s="198"/>
    </row>
    <row r="66" spans="1:11" ht="12.75" customHeight="1" x14ac:dyDescent="0.25">
      <c r="A66" s="42" t="s">
        <v>29</v>
      </c>
      <c r="B66" s="4">
        <v>41</v>
      </c>
      <c r="C66" s="11">
        <v>12</v>
      </c>
      <c r="D66" s="11">
        <v>10</v>
      </c>
      <c r="E66" s="9">
        <f t="shared" si="10"/>
        <v>0.49199999999999999</v>
      </c>
      <c r="F66" s="5"/>
      <c r="G66" s="5"/>
      <c r="H66" s="5"/>
      <c r="I66" s="5"/>
      <c r="J66" s="64"/>
      <c r="K66" s="118"/>
    </row>
    <row r="67" spans="1:11" hidden="1" x14ac:dyDescent="0.25">
      <c r="A67" s="42" t="s">
        <v>11</v>
      </c>
      <c r="B67" s="4">
        <v>34</v>
      </c>
      <c r="C67" s="11">
        <v>17.3</v>
      </c>
      <c r="D67" s="11">
        <v>13</v>
      </c>
      <c r="E67" s="9">
        <f t="shared" si="10"/>
        <v>0.58820000000000006</v>
      </c>
      <c r="F67" s="5"/>
      <c r="G67" s="5"/>
      <c r="H67" s="5"/>
      <c r="I67" s="5"/>
      <c r="J67" s="64"/>
      <c r="K67" s="118"/>
    </row>
    <row r="68" spans="1:11" hidden="1" x14ac:dyDescent="0.25">
      <c r="A68" s="42" t="s">
        <v>18</v>
      </c>
      <c r="B68" s="4"/>
      <c r="C68" s="11"/>
      <c r="D68" s="11"/>
      <c r="E68" s="9">
        <f t="shared" si="10"/>
        <v>0</v>
      </c>
      <c r="F68" s="5"/>
      <c r="G68" s="5"/>
      <c r="H68" s="5"/>
      <c r="I68" s="5"/>
      <c r="J68" s="64"/>
      <c r="K68" s="118"/>
    </row>
    <row r="69" spans="1:11" s="199" customFormat="1" x14ac:dyDescent="0.25">
      <c r="A69" s="42" t="s">
        <v>11</v>
      </c>
      <c r="B69" s="4">
        <v>34</v>
      </c>
      <c r="C69" s="11">
        <v>17.3</v>
      </c>
      <c r="D69" s="11">
        <v>13</v>
      </c>
      <c r="E69" s="9">
        <f t="shared" si="10"/>
        <v>0.58820000000000006</v>
      </c>
      <c r="F69" s="5"/>
      <c r="G69" s="5"/>
      <c r="H69" s="5"/>
      <c r="I69" s="5"/>
      <c r="J69" s="64"/>
      <c r="K69" s="118"/>
    </row>
    <row r="70" spans="1:11" s="199" customFormat="1" x14ac:dyDescent="0.25">
      <c r="A70" s="42" t="s">
        <v>36</v>
      </c>
      <c r="B70" s="4">
        <v>1005</v>
      </c>
      <c r="C70" s="11">
        <v>5</v>
      </c>
      <c r="D70" s="11">
        <v>5</v>
      </c>
      <c r="E70" s="9">
        <f t="shared" si="10"/>
        <v>5.0250000000000004</v>
      </c>
      <c r="F70" s="5"/>
      <c r="G70" s="5"/>
      <c r="H70" s="5"/>
      <c r="I70" s="5"/>
      <c r="J70" s="64"/>
      <c r="K70" s="118"/>
    </row>
    <row r="71" spans="1:11" s="199" customFormat="1" x14ac:dyDescent="0.25">
      <c r="A71" s="42" t="s">
        <v>27</v>
      </c>
      <c r="B71" s="4">
        <v>72</v>
      </c>
      <c r="C71" s="11">
        <v>38</v>
      </c>
      <c r="D71" s="11">
        <v>32</v>
      </c>
      <c r="E71" s="9">
        <f t="shared" si="10"/>
        <v>2.7360000000000002</v>
      </c>
      <c r="F71" s="5"/>
      <c r="G71" s="5"/>
      <c r="H71" s="5"/>
      <c r="I71" s="5"/>
      <c r="J71" s="64"/>
      <c r="K71" s="118"/>
    </row>
    <row r="72" spans="1:11" s="199" customFormat="1" x14ac:dyDescent="0.25">
      <c r="A72" s="56" t="s">
        <v>296</v>
      </c>
      <c r="B72" s="4"/>
      <c r="C72" s="16"/>
      <c r="D72" s="16">
        <v>20</v>
      </c>
      <c r="E72" s="9"/>
      <c r="F72" s="5"/>
      <c r="G72" s="5"/>
      <c r="H72" s="5"/>
      <c r="I72" s="5"/>
      <c r="J72" s="64"/>
      <c r="K72" s="118"/>
    </row>
    <row r="73" spans="1:11" ht="45" x14ac:dyDescent="0.25">
      <c r="A73" s="124" t="s">
        <v>88</v>
      </c>
      <c r="B73" s="4"/>
      <c r="C73" s="17"/>
      <c r="D73" s="17"/>
      <c r="E73" s="125">
        <f>E74+E75+E76+E77+E78+E79+E80</f>
        <v>30.486000000000001</v>
      </c>
      <c r="F73" s="127">
        <v>100</v>
      </c>
      <c r="G73" s="127">
        <v>15.5</v>
      </c>
      <c r="H73" s="127">
        <v>12.9</v>
      </c>
      <c r="I73" s="127">
        <v>14.4</v>
      </c>
      <c r="J73" s="134">
        <v>235.7</v>
      </c>
      <c r="K73" s="129" t="s">
        <v>195</v>
      </c>
    </row>
    <row r="74" spans="1:11" ht="33.75" customHeight="1" x14ac:dyDescent="0.25">
      <c r="A74" s="43" t="s">
        <v>89</v>
      </c>
      <c r="B74" s="4">
        <v>196</v>
      </c>
      <c r="C74" s="2">
        <v>108</v>
      </c>
      <c r="D74" s="2">
        <v>80</v>
      </c>
      <c r="E74" s="9">
        <f t="shared" ref="E74:E95" si="11">B74*C74/1000</f>
        <v>21.167999999999999</v>
      </c>
      <c r="F74" s="16"/>
      <c r="G74" s="16"/>
      <c r="H74" s="16"/>
      <c r="I74" s="16"/>
      <c r="J74" s="51"/>
      <c r="K74" s="119"/>
    </row>
    <row r="75" spans="1:11" ht="16.149999999999999" customHeight="1" x14ac:dyDescent="0.25">
      <c r="A75" s="43" t="s">
        <v>27</v>
      </c>
      <c r="B75" s="4">
        <v>72</v>
      </c>
      <c r="C75" s="11">
        <v>19</v>
      </c>
      <c r="D75" s="11">
        <v>19</v>
      </c>
      <c r="E75" s="9">
        <f t="shared" si="11"/>
        <v>1.3680000000000001</v>
      </c>
      <c r="F75" s="16"/>
      <c r="G75" s="16"/>
      <c r="H75" s="16"/>
      <c r="I75" s="16"/>
      <c r="J75" s="51"/>
      <c r="K75" s="119"/>
    </row>
    <row r="76" spans="1:11" ht="16.5" customHeight="1" x14ac:dyDescent="0.25">
      <c r="A76" s="43" t="s">
        <v>20</v>
      </c>
      <c r="B76" s="4">
        <v>91</v>
      </c>
      <c r="C76" s="2">
        <v>14</v>
      </c>
      <c r="D76" s="2">
        <v>14</v>
      </c>
      <c r="E76" s="9">
        <f t="shared" si="11"/>
        <v>1.274</v>
      </c>
      <c r="F76" s="16"/>
      <c r="G76" s="16"/>
      <c r="H76" s="16"/>
      <c r="I76" s="16"/>
      <c r="J76" s="51"/>
      <c r="K76" s="119"/>
    </row>
    <row r="77" spans="1:11" ht="16.5" customHeight="1" x14ac:dyDescent="0.25">
      <c r="A77" s="43" t="s">
        <v>36</v>
      </c>
      <c r="B77" s="4">
        <v>1005</v>
      </c>
      <c r="C77" s="2">
        <v>2</v>
      </c>
      <c r="D77" s="2">
        <v>2</v>
      </c>
      <c r="E77" s="9">
        <f t="shared" si="11"/>
        <v>2.0099999999999998</v>
      </c>
      <c r="F77" s="16"/>
      <c r="G77" s="16"/>
      <c r="H77" s="16"/>
      <c r="I77" s="16"/>
      <c r="J77" s="51"/>
      <c r="K77" s="119"/>
    </row>
    <row r="78" spans="1:11" ht="16.5" customHeight="1" x14ac:dyDescent="0.25">
      <c r="A78" s="43" t="s">
        <v>90</v>
      </c>
      <c r="B78" s="4">
        <v>286</v>
      </c>
      <c r="C78" s="2">
        <v>6</v>
      </c>
      <c r="D78" s="2">
        <v>6</v>
      </c>
      <c r="E78" s="9">
        <f t="shared" si="11"/>
        <v>1.716</v>
      </c>
      <c r="F78" s="16"/>
      <c r="G78" s="16"/>
      <c r="H78" s="16"/>
      <c r="I78" s="16"/>
      <c r="J78" s="51"/>
      <c r="K78" s="119"/>
    </row>
    <row r="79" spans="1:11" ht="16.5" customHeight="1" x14ac:dyDescent="0.25">
      <c r="A79" s="43" t="s">
        <v>59</v>
      </c>
      <c r="B79" s="4">
        <v>512</v>
      </c>
      <c r="C79" s="2">
        <v>5</v>
      </c>
      <c r="D79" s="2">
        <v>5</v>
      </c>
      <c r="E79" s="9">
        <f t="shared" si="11"/>
        <v>2.56</v>
      </c>
      <c r="F79" s="16"/>
      <c r="G79" s="16"/>
      <c r="H79" s="16"/>
      <c r="I79" s="16"/>
      <c r="J79" s="51"/>
      <c r="K79" s="119"/>
    </row>
    <row r="80" spans="1:11" ht="16.5" customHeight="1" x14ac:dyDescent="0.25">
      <c r="A80" s="43" t="s">
        <v>38</v>
      </c>
      <c r="B80" s="4">
        <v>195</v>
      </c>
      <c r="C80" s="2">
        <v>2</v>
      </c>
      <c r="D80" s="2">
        <v>2</v>
      </c>
      <c r="E80" s="9">
        <f t="shared" si="11"/>
        <v>0.39</v>
      </c>
      <c r="F80" s="16"/>
      <c r="G80" s="16"/>
      <c r="H80" s="16"/>
      <c r="I80" s="16"/>
      <c r="J80" s="51"/>
      <c r="K80" s="119"/>
    </row>
    <row r="81" spans="1:11" s="3" customFormat="1" ht="43.15" customHeight="1" x14ac:dyDescent="0.25">
      <c r="A81" s="124" t="s">
        <v>91</v>
      </c>
      <c r="B81" s="4"/>
      <c r="C81" s="127"/>
      <c r="D81" s="127"/>
      <c r="E81" s="125">
        <f>E82+E83+E85</f>
        <v>18.957999999999998</v>
      </c>
      <c r="F81" s="127">
        <v>180</v>
      </c>
      <c r="G81" s="127">
        <v>4.9000000000000004</v>
      </c>
      <c r="H81" s="127">
        <v>7.7</v>
      </c>
      <c r="I81" s="127">
        <v>33</v>
      </c>
      <c r="J81" s="134">
        <v>220.9</v>
      </c>
      <c r="K81" s="115" t="s">
        <v>196</v>
      </c>
    </row>
    <row r="82" spans="1:11" ht="15" customHeight="1" x14ac:dyDescent="0.25">
      <c r="A82" s="42" t="s">
        <v>10</v>
      </c>
      <c r="B82" s="4">
        <v>34</v>
      </c>
      <c r="C82" s="2">
        <v>262</v>
      </c>
      <c r="D82" s="2">
        <v>170</v>
      </c>
      <c r="E82" s="9">
        <f t="shared" si="11"/>
        <v>8.9079999999999995</v>
      </c>
      <c r="F82" s="16"/>
      <c r="G82" s="16"/>
      <c r="H82" s="16"/>
      <c r="I82" s="16"/>
      <c r="J82" s="51"/>
      <c r="K82" s="119"/>
    </row>
    <row r="83" spans="1:11" x14ac:dyDescent="0.25">
      <c r="A83" s="56" t="s">
        <v>92</v>
      </c>
      <c r="B83" s="4"/>
      <c r="C83" s="16">
        <v>30</v>
      </c>
      <c r="D83" s="16">
        <v>30</v>
      </c>
      <c r="E83" s="9"/>
      <c r="F83" s="16"/>
      <c r="G83" s="16"/>
      <c r="H83" s="16"/>
      <c r="I83" s="16"/>
      <c r="J83" s="51"/>
      <c r="K83" s="119"/>
    </row>
    <row r="84" spans="1:11" hidden="1" x14ac:dyDescent="0.25">
      <c r="A84" s="42" t="s">
        <v>19</v>
      </c>
      <c r="B84" s="4"/>
      <c r="C84" s="2"/>
      <c r="D84" s="2"/>
      <c r="E84" s="9">
        <f t="shared" si="11"/>
        <v>0</v>
      </c>
      <c r="F84" s="16"/>
      <c r="G84" s="16"/>
      <c r="H84" s="16"/>
      <c r="I84" s="16"/>
      <c r="J84" s="51"/>
      <c r="K84" s="119"/>
    </row>
    <row r="85" spans="1:11" x14ac:dyDescent="0.25">
      <c r="A85" s="42" t="s">
        <v>36</v>
      </c>
      <c r="B85" s="4">
        <v>1005</v>
      </c>
      <c r="C85" s="2">
        <v>10</v>
      </c>
      <c r="D85" s="2">
        <v>10</v>
      </c>
      <c r="E85" s="9">
        <f t="shared" si="11"/>
        <v>10.050000000000001</v>
      </c>
      <c r="F85" s="16"/>
      <c r="G85" s="16"/>
      <c r="H85" s="16"/>
      <c r="I85" s="16"/>
      <c r="J85" s="51"/>
      <c r="K85" s="119"/>
    </row>
    <row r="86" spans="1:11" s="22" customFormat="1" hidden="1" x14ac:dyDescent="0.25">
      <c r="A86" s="49" t="s">
        <v>29</v>
      </c>
      <c r="B86" s="4"/>
      <c r="C86" s="20"/>
      <c r="D86" s="20"/>
      <c r="E86" s="9">
        <f t="shared" ref="E86:E90" si="12">B86*C86/1000</f>
        <v>0</v>
      </c>
      <c r="F86" s="21"/>
      <c r="G86" s="21"/>
      <c r="H86" s="21"/>
      <c r="I86" s="21"/>
      <c r="J86" s="50"/>
      <c r="K86" s="117"/>
    </row>
    <row r="87" spans="1:11" s="22" customFormat="1" hidden="1" x14ac:dyDescent="0.25">
      <c r="A87" s="49" t="s">
        <v>71</v>
      </c>
      <c r="B87" s="4"/>
      <c r="C87" s="20"/>
      <c r="D87" s="20"/>
      <c r="E87" s="9">
        <f t="shared" si="12"/>
        <v>0</v>
      </c>
      <c r="F87" s="21"/>
      <c r="G87" s="21"/>
      <c r="H87" s="21"/>
      <c r="I87" s="21"/>
      <c r="J87" s="50"/>
      <c r="K87" s="117"/>
    </row>
    <row r="88" spans="1:11" s="22" customFormat="1" hidden="1" x14ac:dyDescent="0.25">
      <c r="A88" s="49" t="s">
        <v>28</v>
      </c>
      <c r="B88" s="4"/>
      <c r="C88" s="20"/>
      <c r="D88" s="20"/>
      <c r="E88" s="9">
        <f t="shared" si="12"/>
        <v>0</v>
      </c>
      <c r="F88" s="21"/>
      <c r="G88" s="21"/>
      <c r="H88" s="21"/>
      <c r="I88" s="21"/>
      <c r="J88" s="50"/>
      <c r="K88" s="117"/>
    </row>
    <row r="89" spans="1:11" s="22" customFormat="1" hidden="1" x14ac:dyDescent="0.25">
      <c r="A89" s="49" t="s">
        <v>14</v>
      </c>
      <c r="B89" s="4"/>
      <c r="C89" s="20"/>
      <c r="D89" s="20"/>
      <c r="E89" s="9">
        <f t="shared" si="12"/>
        <v>0</v>
      </c>
      <c r="F89" s="21"/>
      <c r="G89" s="21"/>
      <c r="H89" s="21"/>
      <c r="I89" s="21"/>
      <c r="J89" s="50"/>
      <c r="K89" s="117"/>
    </row>
    <row r="90" spans="1:11" hidden="1" x14ac:dyDescent="0.25">
      <c r="A90" s="43" t="s">
        <v>38</v>
      </c>
      <c r="B90" s="4"/>
      <c r="C90" s="11"/>
      <c r="D90" s="11"/>
      <c r="E90" s="9">
        <f t="shared" si="12"/>
        <v>0</v>
      </c>
      <c r="F90" s="16"/>
      <c r="G90" s="16"/>
      <c r="H90" s="16"/>
      <c r="I90" s="16"/>
      <c r="J90" s="51"/>
      <c r="K90" s="119"/>
    </row>
    <row r="91" spans="1:11" ht="44.45" customHeight="1" x14ac:dyDescent="0.25">
      <c r="A91" s="124" t="s">
        <v>63</v>
      </c>
      <c r="B91" s="4">
        <v>55</v>
      </c>
      <c r="C91" s="132">
        <v>200</v>
      </c>
      <c r="D91" s="132">
        <v>200</v>
      </c>
      <c r="E91" s="125">
        <f t="shared" si="11"/>
        <v>11</v>
      </c>
      <c r="F91" s="127">
        <v>200</v>
      </c>
      <c r="G91" s="127">
        <v>0.4</v>
      </c>
      <c r="H91" s="127">
        <v>0</v>
      </c>
      <c r="I91" s="127">
        <v>22</v>
      </c>
      <c r="J91" s="134">
        <v>89.6</v>
      </c>
      <c r="K91" s="115" t="s">
        <v>183</v>
      </c>
    </row>
    <row r="92" spans="1:11" ht="30" hidden="1" x14ac:dyDescent="0.25">
      <c r="A92" s="44" t="s">
        <v>46</v>
      </c>
      <c r="B92" s="4"/>
      <c r="C92" s="19"/>
      <c r="D92" s="19"/>
      <c r="E92" s="39">
        <f>B92*C92/1000</f>
        <v>0</v>
      </c>
      <c r="F92" s="21"/>
      <c r="G92" s="21"/>
      <c r="H92" s="21"/>
      <c r="I92" s="21"/>
      <c r="J92" s="50"/>
      <c r="K92" s="117"/>
    </row>
    <row r="93" spans="1:11" hidden="1" x14ac:dyDescent="0.25">
      <c r="A93" s="44" t="s">
        <v>14</v>
      </c>
      <c r="B93" s="4">
        <v>72</v>
      </c>
      <c r="C93" s="19"/>
      <c r="D93" s="19"/>
      <c r="E93" s="39">
        <f>B93*C93/1000</f>
        <v>0</v>
      </c>
      <c r="F93" s="21"/>
      <c r="G93" s="21"/>
      <c r="H93" s="21"/>
      <c r="I93" s="21"/>
      <c r="J93" s="50"/>
      <c r="K93" s="117"/>
    </row>
    <row r="94" spans="1:11" x14ac:dyDescent="0.25">
      <c r="A94" s="46" t="s">
        <v>23</v>
      </c>
      <c r="B94" s="4">
        <v>72</v>
      </c>
      <c r="C94" s="17">
        <v>40</v>
      </c>
      <c r="D94" s="17">
        <v>40</v>
      </c>
      <c r="E94" s="8">
        <f t="shared" si="11"/>
        <v>2.88</v>
      </c>
      <c r="F94" s="7">
        <v>40</v>
      </c>
      <c r="G94" s="7">
        <v>1.9</v>
      </c>
      <c r="H94" s="7">
        <v>0.4</v>
      </c>
      <c r="I94" s="7">
        <v>17.5</v>
      </c>
      <c r="J94" s="47">
        <v>81</v>
      </c>
      <c r="K94" s="115"/>
    </row>
    <row r="95" spans="1:11" ht="15.75" thickBot="1" x14ac:dyDescent="0.3">
      <c r="A95" s="90" t="s">
        <v>27</v>
      </c>
      <c r="B95" s="91">
        <v>72</v>
      </c>
      <c r="C95" s="92">
        <v>60</v>
      </c>
      <c r="D95" s="92">
        <v>60</v>
      </c>
      <c r="E95" s="93">
        <f t="shared" si="11"/>
        <v>4.32</v>
      </c>
      <c r="F95" s="94">
        <v>60</v>
      </c>
      <c r="G95" s="94">
        <v>3</v>
      </c>
      <c r="H95" s="94">
        <v>0.8</v>
      </c>
      <c r="I95" s="94">
        <v>24.3</v>
      </c>
      <c r="J95" s="95">
        <v>116.8</v>
      </c>
      <c r="K95" s="120"/>
    </row>
    <row r="96" spans="1:11" x14ac:dyDescent="0.25">
      <c r="G96" s="52"/>
      <c r="H96" s="52"/>
      <c r="I96" s="52"/>
      <c r="J96" s="52"/>
      <c r="K96" s="52"/>
    </row>
    <row r="99" ht="18.600000000000001" customHeight="1" x14ac:dyDescent="0.25"/>
  </sheetData>
  <mergeCells count="10">
    <mergeCell ref="K2:K3"/>
    <mergeCell ref="K50:K51"/>
    <mergeCell ref="A50:A51"/>
    <mergeCell ref="B50:B51"/>
    <mergeCell ref="C50:F50"/>
    <mergeCell ref="G50:J50"/>
    <mergeCell ref="A2:A3"/>
    <mergeCell ref="B2:B3"/>
    <mergeCell ref="C2:F2"/>
    <mergeCell ref="G2:J2"/>
  </mergeCells>
  <pageMargins left="0.31496062992125984" right="0.15748031496062992" top="0.27559055118110237" bottom="0.31496062992125984" header="0.23622047244094491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88" workbookViewId="0">
      <selection activeCell="O57" sqref="N57:O57"/>
    </sheetView>
  </sheetViews>
  <sheetFormatPr defaultColWidth="9.140625" defaultRowHeight="15" x14ac:dyDescent="0.25"/>
  <cols>
    <col min="1" max="1" width="24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8.42578125" style="1" customWidth="1"/>
    <col min="6" max="6" width="5.42578125" style="1" customWidth="1"/>
    <col min="7" max="7" width="6.28515625" style="1" customWidth="1"/>
    <col min="8" max="8" width="5.7109375" style="1" customWidth="1"/>
    <col min="9" max="9" width="6" style="1" customWidth="1"/>
    <col min="10" max="10" width="6.5703125" style="1" customWidth="1"/>
    <col min="11" max="11" width="12.710937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86" t="s">
        <v>259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3" t="s">
        <v>175</v>
      </c>
    </row>
    <row r="3" spans="1:12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263</v>
      </c>
      <c r="G3" s="32" t="s">
        <v>7</v>
      </c>
      <c r="H3" s="31" t="s">
        <v>8</v>
      </c>
      <c r="I3" s="31" t="s">
        <v>22</v>
      </c>
      <c r="J3" s="98" t="s">
        <v>9</v>
      </c>
      <c r="K3" s="304"/>
    </row>
    <row r="4" spans="1:12" ht="18.75" x14ac:dyDescent="0.3">
      <c r="A4" s="38" t="s">
        <v>44</v>
      </c>
      <c r="B4" s="14"/>
      <c r="C4" s="15"/>
      <c r="D4" s="15"/>
      <c r="E4" s="15"/>
      <c r="F4" s="34"/>
      <c r="G4" s="15"/>
      <c r="H4" s="15"/>
      <c r="I4" s="15"/>
      <c r="J4" s="15"/>
      <c r="K4" s="139"/>
    </row>
    <row r="5" spans="1:12" ht="15.75" x14ac:dyDescent="0.25">
      <c r="A5" s="78" t="s">
        <v>24</v>
      </c>
      <c r="B5" s="79"/>
      <c r="C5" s="79"/>
      <c r="D5" s="79"/>
      <c r="E5" s="80">
        <f>E6+E16+E26+E35+E45+E48+E49+E50</f>
        <v>151.95184</v>
      </c>
      <c r="F5" s="121">
        <f t="shared" ref="F5:J5" si="0">F6+F16+F26+F35+F45+F49+F50+F48</f>
        <v>1040</v>
      </c>
      <c r="G5" s="80">
        <f t="shared" si="0"/>
        <v>26.200000000000003</v>
      </c>
      <c r="H5" s="80">
        <f t="shared" si="0"/>
        <v>28.700000000000003</v>
      </c>
      <c r="I5" s="81">
        <f t="shared" si="0"/>
        <v>123.9</v>
      </c>
      <c r="J5" s="81">
        <f t="shared" si="0"/>
        <v>858.49999999999989</v>
      </c>
      <c r="K5" s="82"/>
    </row>
    <row r="6" spans="1:12" ht="45.6" customHeight="1" x14ac:dyDescent="0.25">
      <c r="A6" s="46" t="s">
        <v>242</v>
      </c>
      <c r="B6" s="4"/>
      <c r="C6" s="7"/>
      <c r="D6" s="7"/>
      <c r="E6" s="125">
        <f>SUM(E7:E15)</f>
        <v>5.8744399999999999</v>
      </c>
      <c r="F6" s="126">
        <v>80</v>
      </c>
      <c r="G6" s="127">
        <v>1.2</v>
      </c>
      <c r="H6" s="131">
        <v>4</v>
      </c>
      <c r="I6" s="127">
        <v>2.9</v>
      </c>
      <c r="J6" s="128">
        <v>52.4</v>
      </c>
      <c r="K6" s="134" t="s">
        <v>197</v>
      </c>
    </row>
    <row r="7" spans="1:12" s="71" customFormat="1" x14ac:dyDescent="0.25">
      <c r="A7" s="76" t="s">
        <v>99</v>
      </c>
      <c r="B7" s="4">
        <v>30</v>
      </c>
      <c r="C7" s="65">
        <v>76</v>
      </c>
      <c r="D7" s="65">
        <v>61</v>
      </c>
      <c r="E7" s="74">
        <f>B7*C7/1000</f>
        <v>2.2799999999999998</v>
      </c>
      <c r="F7" s="69"/>
      <c r="G7" s="65"/>
      <c r="H7" s="75"/>
      <c r="I7" s="65"/>
      <c r="J7" s="107"/>
      <c r="K7" s="70"/>
    </row>
    <row r="8" spans="1:12" hidden="1" x14ac:dyDescent="0.25">
      <c r="A8" s="42" t="s">
        <v>87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48"/>
    </row>
    <row r="9" spans="1:12" hidden="1" x14ac:dyDescent="0.25">
      <c r="A9" s="42" t="s">
        <v>14</v>
      </c>
      <c r="B9" s="4"/>
      <c r="C9" s="11"/>
      <c r="D9" s="11"/>
      <c r="E9" s="9">
        <f>B9*C9/1000</f>
        <v>0</v>
      </c>
      <c r="F9" s="11"/>
      <c r="G9" s="11"/>
      <c r="H9" s="11"/>
      <c r="I9" s="11"/>
      <c r="J9" s="100"/>
      <c r="K9" s="48"/>
    </row>
    <row r="10" spans="1:12" hidden="1" x14ac:dyDescent="0.25">
      <c r="A10" s="42" t="s">
        <v>10</v>
      </c>
      <c r="B10" s="4"/>
      <c r="C10" s="11"/>
      <c r="D10" s="11"/>
      <c r="E10" s="9">
        <f t="shared" ref="E10" si="1">B10*C10/1000</f>
        <v>0</v>
      </c>
      <c r="F10" s="11"/>
      <c r="G10" s="11"/>
      <c r="H10" s="11"/>
      <c r="I10" s="11"/>
      <c r="J10" s="100"/>
      <c r="K10" s="48"/>
    </row>
    <row r="11" spans="1:12" ht="30" hidden="1" x14ac:dyDescent="0.25">
      <c r="A11" s="42" t="s">
        <v>61</v>
      </c>
      <c r="B11" s="4"/>
      <c r="C11" s="11"/>
      <c r="D11" s="11"/>
      <c r="E11" s="9"/>
      <c r="F11" s="11"/>
      <c r="G11" s="11"/>
      <c r="H11" s="11"/>
      <c r="I11" s="11"/>
      <c r="J11" s="100"/>
      <c r="K11" s="48"/>
    </row>
    <row r="12" spans="1:12" ht="60" x14ac:dyDescent="0.25">
      <c r="A12" s="42" t="s">
        <v>64</v>
      </c>
      <c r="B12" s="4">
        <v>109</v>
      </c>
      <c r="C12" s="11">
        <v>25</v>
      </c>
      <c r="D12" s="11">
        <v>16</v>
      </c>
      <c r="E12" s="9">
        <f t="shared" ref="E12:E15" si="2">B12*C12/1000</f>
        <v>2.7250000000000001</v>
      </c>
      <c r="F12" s="11"/>
      <c r="G12" s="11"/>
      <c r="H12" s="11"/>
      <c r="I12" s="11"/>
      <c r="J12" s="100"/>
      <c r="K12" s="48"/>
      <c r="L12" s="29"/>
    </row>
    <row r="13" spans="1:12" x14ac:dyDescent="0.25">
      <c r="A13" s="42" t="s">
        <v>38</v>
      </c>
      <c r="B13" s="4">
        <v>195</v>
      </c>
      <c r="C13" s="11">
        <v>4</v>
      </c>
      <c r="D13" s="11">
        <v>4</v>
      </c>
      <c r="E13" s="9">
        <f t="shared" si="2"/>
        <v>0.78</v>
      </c>
      <c r="F13" s="11"/>
      <c r="G13" s="11"/>
      <c r="H13" s="11"/>
      <c r="I13" s="11"/>
      <c r="J13" s="100"/>
      <c r="K13" s="48"/>
    </row>
    <row r="14" spans="1:12" x14ac:dyDescent="0.25">
      <c r="A14" s="42" t="s">
        <v>19</v>
      </c>
      <c r="B14" s="4"/>
      <c r="C14" s="11">
        <v>4</v>
      </c>
      <c r="D14" s="11">
        <v>4</v>
      </c>
      <c r="E14" s="9"/>
      <c r="F14" s="11"/>
      <c r="G14" s="11"/>
      <c r="H14" s="11"/>
      <c r="I14" s="11"/>
      <c r="J14" s="100"/>
      <c r="K14" s="48"/>
    </row>
    <row r="15" spans="1:12" x14ac:dyDescent="0.25">
      <c r="A15" s="42" t="s">
        <v>130</v>
      </c>
      <c r="B15" s="4">
        <v>1118</v>
      </c>
      <c r="C15" s="11">
        <v>0.08</v>
      </c>
      <c r="D15" s="11">
        <v>0.08</v>
      </c>
      <c r="E15" s="9">
        <f t="shared" si="2"/>
        <v>8.9439999999999992E-2</v>
      </c>
      <c r="F15" s="11"/>
      <c r="G15" s="11"/>
      <c r="H15" s="11"/>
      <c r="I15" s="11"/>
      <c r="J15" s="100"/>
      <c r="K15" s="48"/>
      <c r="L15" s="29"/>
    </row>
    <row r="16" spans="1:12" ht="34.9" customHeight="1" x14ac:dyDescent="0.25">
      <c r="A16" s="124" t="s">
        <v>149</v>
      </c>
      <c r="B16" s="4"/>
      <c r="C16" s="7"/>
      <c r="D16" s="7"/>
      <c r="E16" s="125">
        <f>SUM(E17:E25)</f>
        <v>43.690999999999995</v>
      </c>
      <c r="F16" s="126">
        <v>250</v>
      </c>
      <c r="G16" s="127">
        <v>7.7</v>
      </c>
      <c r="H16" s="127">
        <v>9.6999999999999993</v>
      </c>
      <c r="I16" s="127">
        <v>18.7</v>
      </c>
      <c r="J16" s="128">
        <v>192.9</v>
      </c>
      <c r="K16" s="134" t="s">
        <v>198</v>
      </c>
    </row>
    <row r="17" spans="1:12" hidden="1" x14ac:dyDescent="0.25">
      <c r="A17" s="49" t="s">
        <v>66</v>
      </c>
      <c r="B17" s="4">
        <v>43</v>
      </c>
      <c r="C17" s="20"/>
      <c r="D17" s="20"/>
      <c r="E17" s="9">
        <f t="shared" ref="E17:E25" si="3">B17*C17/1000</f>
        <v>0</v>
      </c>
      <c r="F17" s="21"/>
      <c r="G17" s="21"/>
      <c r="H17" s="21"/>
      <c r="I17" s="21"/>
      <c r="J17" s="103"/>
      <c r="K17" s="50"/>
    </row>
    <row r="18" spans="1:12" x14ac:dyDescent="0.25">
      <c r="A18" s="25" t="s">
        <v>10</v>
      </c>
      <c r="B18" s="35">
        <v>34</v>
      </c>
      <c r="C18" s="27">
        <v>154</v>
      </c>
      <c r="D18" s="27">
        <v>100</v>
      </c>
      <c r="E18" s="9">
        <f t="shared" si="3"/>
        <v>5.2359999999999998</v>
      </c>
      <c r="F18" s="26"/>
      <c r="G18" s="26"/>
      <c r="H18" s="26"/>
      <c r="I18" s="26"/>
      <c r="J18" s="104"/>
      <c r="K18" s="58"/>
    </row>
    <row r="19" spans="1:12" x14ac:dyDescent="0.25">
      <c r="A19" s="42" t="s">
        <v>29</v>
      </c>
      <c r="B19" s="4">
        <v>41</v>
      </c>
      <c r="C19" s="11">
        <v>14</v>
      </c>
      <c r="D19" s="11">
        <v>12</v>
      </c>
      <c r="E19" s="9">
        <f t="shared" si="3"/>
        <v>0.57399999999999995</v>
      </c>
      <c r="F19" s="5"/>
      <c r="G19" s="5"/>
      <c r="H19" s="5"/>
      <c r="I19" s="5"/>
      <c r="J19" s="64"/>
      <c r="K19" s="58"/>
    </row>
    <row r="20" spans="1:12" x14ac:dyDescent="0.25">
      <c r="A20" s="42" t="s">
        <v>11</v>
      </c>
      <c r="B20" s="4">
        <v>34</v>
      </c>
      <c r="C20" s="11">
        <v>17</v>
      </c>
      <c r="D20" s="11">
        <v>13</v>
      </c>
      <c r="E20" s="9">
        <f t="shared" si="3"/>
        <v>0.57799999999999996</v>
      </c>
      <c r="F20" s="5"/>
      <c r="G20" s="5"/>
      <c r="H20" s="5"/>
      <c r="I20" s="5"/>
      <c r="J20" s="64"/>
      <c r="K20" s="58"/>
    </row>
    <row r="21" spans="1:12" ht="14.25" customHeight="1" x14ac:dyDescent="0.25">
      <c r="A21" s="42" t="s">
        <v>297</v>
      </c>
      <c r="B21" s="4">
        <v>1463</v>
      </c>
      <c r="C21" s="11">
        <v>21</v>
      </c>
      <c r="D21" s="11">
        <v>20</v>
      </c>
      <c r="E21" s="9">
        <f t="shared" si="3"/>
        <v>30.722999999999999</v>
      </c>
      <c r="F21" s="5"/>
      <c r="G21" s="5"/>
      <c r="H21" s="5"/>
      <c r="I21" s="5"/>
      <c r="J21" s="64"/>
      <c r="K21" s="58"/>
      <c r="L21" s="29"/>
    </row>
    <row r="22" spans="1:12" hidden="1" x14ac:dyDescent="0.25">
      <c r="A22" s="42" t="s">
        <v>18</v>
      </c>
      <c r="B22" s="4"/>
      <c r="C22" s="11"/>
      <c r="D22" s="11"/>
      <c r="E22" s="9">
        <f t="shared" si="3"/>
        <v>0</v>
      </c>
      <c r="F22" s="5"/>
      <c r="G22" s="5"/>
      <c r="H22" s="5"/>
      <c r="I22" s="5"/>
      <c r="J22" s="64"/>
      <c r="K22" s="58"/>
    </row>
    <row r="23" spans="1:12" ht="14.25" customHeight="1" x14ac:dyDescent="0.25">
      <c r="A23" s="42" t="s">
        <v>36</v>
      </c>
      <c r="B23" s="4">
        <v>1005</v>
      </c>
      <c r="C23" s="11">
        <v>5</v>
      </c>
      <c r="D23" s="11">
        <v>5</v>
      </c>
      <c r="E23" s="9">
        <f t="shared" si="3"/>
        <v>5.0250000000000004</v>
      </c>
      <c r="F23" s="5"/>
      <c r="G23" s="5"/>
      <c r="H23" s="5"/>
      <c r="I23" s="5"/>
      <c r="J23" s="64"/>
      <c r="K23" s="58"/>
    </row>
    <row r="24" spans="1:12" hidden="1" x14ac:dyDescent="0.25">
      <c r="A24" s="42" t="s">
        <v>27</v>
      </c>
      <c r="B24" s="4"/>
      <c r="C24" s="11"/>
      <c r="D24" s="11"/>
      <c r="E24" s="9">
        <f t="shared" si="3"/>
        <v>0</v>
      </c>
      <c r="F24" s="5"/>
      <c r="G24" s="5"/>
      <c r="H24" s="5"/>
      <c r="I24" s="5"/>
      <c r="J24" s="64"/>
      <c r="K24" s="58"/>
    </row>
    <row r="25" spans="1:12" x14ac:dyDescent="0.25">
      <c r="A25" s="42" t="s">
        <v>13</v>
      </c>
      <c r="B25" s="4">
        <v>311</v>
      </c>
      <c r="C25" s="11">
        <v>5</v>
      </c>
      <c r="D25" s="11">
        <v>5</v>
      </c>
      <c r="E25" s="9">
        <f t="shared" si="3"/>
        <v>1.5549999999999999</v>
      </c>
      <c r="F25" s="5"/>
      <c r="G25" s="5"/>
      <c r="H25" s="5"/>
      <c r="I25" s="5"/>
      <c r="J25" s="64"/>
      <c r="K25" s="58"/>
    </row>
    <row r="26" spans="1:12" ht="30" x14ac:dyDescent="0.25">
      <c r="A26" s="124" t="s">
        <v>150</v>
      </c>
      <c r="B26" s="4"/>
      <c r="C26" s="17"/>
      <c r="D26" s="17"/>
      <c r="E26" s="125">
        <f>SUM(E27:E34)</f>
        <v>52.540600000000012</v>
      </c>
      <c r="F26" s="127">
        <v>100</v>
      </c>
      <c r="G26" s="127">
        <v>10.3</v>
      </c>
      <c r="H26" s="127">
        <v>9.9</v>
      </c>
      <c r="I26" s="127">
        <v>3.8</v>
      </c>
      <c r="J26" s="128">
        <v>145.5</v>
      </c>
      <c r="K26" s="47" t="s">
        <v>199</v>
      </c>
    </row>
    <row r="27" spans="1:12" ht="19.149999999999999" customHeight="1" x14ac:dyDescent="0.25">
      <c r="A27" s="42" t="s">
        <v>169</v>
      </c>
      <c r="B27" s="4">
        <v>784</v>
      </c>
      <c r="C27" s="2">
        <v>63</v>
      </c>
      <c r="D27" s="2">
        <v>63</v>
      </c>
      <c r="E27" s="9">
        <f t="shared" ref="E27:E34" si="4">B27*C27/1000</f>
        <v>49.392000000000003</v>
      </c>
      <c r="F27" s="16"/>
      <c r="G27" s="16"/>
      <c r="H27" s="16"/>
      <c r="I27" s="16"/>
      <c r="J27" s="101"/>
      <c r="K27" s="51"/>
    </row>
    <row r="28" spans="1:12" ht="16.5" customHeight="1" x14ac:dyDescent="0.25">
      <c r="A28" s="43" t="s">
        <v>38</v>
      </c>
      <c r="B28" s="4">
        <v>195</v>
      </c>
      <c r="C28" s="2">
        <v>5</v>
      </c>
      <c r="D28" s="2">
        <v>5</v>
      </c>
      <c r="E28" s="9">
        <f t="shared" si="4"/>
        <v>0.97499999999999998</v>
      </c>
      <c r="F28" s="16"/>
      <c r="G28" s="16"/>
      <c r="H28" s="16"/>
      <c r="I28" s="16"/>
      <c r="J28" s="101"/>
      <c r="K28" s="51"/>
    </row>
    <row r="29" spans="1:12" s="3" customFormat="1" ht="16.5" customHeight="1" x14ac:dyDescent="0.25">
      <c r="A29" s="56" t="s">
        <v>52</v>
      </c>
      <c r="B29" s="4"/>
      <c r="C29" s="16"/>
      <c r="D29" s="16">
        <v>40</v>
      </c>
      <c r="E29" s="5"/>
      <c r="F29" s="16"/>
      <c r="G29" s="16"/>
      <c r="H29" s="16"/>
      <c r="I29" s="16"/>
      <c r="J29" s="101"/>
      <c r="K29" s="51"/>
    </row>
    <row r="30" spans="1:12" s="3" customFormat="1" ht="16.5" customHeight="1" x14ac:dyDescent="0.25">
      <c r="A30" s="56" t="s">
        <v>58</v>
      </c>
      <c r="B30" s="4"/>
      <c r="C30" s="16"/>
      <c r="D30" s="16">
        <v>60</v>
      </c>
      <c r="E30" s="5"/>
      <c r="F30" s="16"/>
      <c r="G30" s="16"/>
      <c r="H30" s="16"/>
      <c r="I30" s="16"/>
      <c r="J30" s="101"/>
      <c r="K30" s="51"/>
    </row>
    <row r="31" spans="1:12" ht="16.5" customHeight="1" x14ac:dyDescent="0.25">
      <c r="A31" s="43" t="s">
        <v>11</v>
      </c>
      <c r="B31" s="4">
        <v>34</v>
      </c>
      <c r="C31" s="2">
        <v>7</v>
      </c>
      <c r="D31" s="2">
        <v>5</v>
      </c>
      <c r="E31" s="9">
        <f t="shared" si="4"/>
        <v>0.23799999999999999</v>
      </c>
      <c r="F31" s="16"/>
      <c r="G31" s="16"/>
      <c r="H31" s="16"/>
      <c r="I31" s="16"/>
      <c r="J31" s="101"/>
      <c r="K31" s="51"/>
    </row>
    <row r="32" spans="1:12" ht="16.5" customHeight="1" x14ac:dyDescent="0.25">
      <c r="A32" s="43" t="s">
        <v>29</v>
      </c>
      <c r="B32" s="4">
        <v>41</v>
      </c>
      <c r="C32" s="2">
        <v>6</v>
      </c>
      <c r="D32" s="2">
        <v>5</v>
      </c>
      <c r="E32" s="9">
        <f t="shared" si="4"/>
        <v>0.246</v>
      </c>
      <c r="F32" s="16"/>
      <c r="G32" s="16"/>
      <c r="H32" s="16"/>
      <c r="I32" s="16"/>
      <c r="J32" s="101"/>
      <c r="K32" s="51"/>
    </row>
    <row r="33" spans="1:11" ht="16.5" customHeight="1" x14ac:dyDescent="0.25">
      <c r="A33" s="43" t="s">
        <v>101</v>
      </c>
      <c r="B33" s="4">
        <v>195</v>
      </c>
      <c r="C33" s="2">
        <v>8</v>
      </c>
      <c r="D33" s="2">
        <v>8</v>
      </c>
      <c r="E33" s="9">
        <f t="shared" si="4"/>
        <v>1.56</v>
      </c>
      <c r="F33" s="16"/>
      <c r="G33" s="16"/>
      <c r="H33" s="16"/>
      <c r="I33" s="16"/>
      <c r="J33" s="101"/>
      <c r="K33" s="51"/>
    </row>
    <row r="34" spans="1:11" ht="16.5" customHeight="1" x14ac:dyDescent="0.25">
      <c r="A34" s="43" t="s">
        <v>28</v>
      </c>
      <c r="B34" s="4">
        <v>54</v>
      </c>
      <c r="C34" s="2">
        <v>2.4</v>
      </c>
      <c r="D34" s="2">
        <v>2.4</v>
      </c>
      <c r="E34" s="9">
        <f t="shared" si="4"/>
        <v>0.12959999999999999</v>
      </c>
      <c r="F34" s="16"/>
      <c r="G34" s="16"/>
      <c r="H34" s="16"/>
      <c r="I34" s="16"/>
      <c r="J34" s="101"/>
      <c r="K34" s="51"/>
    </row>
    <row r="35" spans="1:11" s="3" customFormat="1" ht="16.149999999999999" customHeight="1" x14ac:dyDescent="0.25">
      <c r="A35" s="46" t="s">
        <v>103</v>
      </c>
      <c r="B35" s="4"/>
      <c r="C35" s="7"/>
      <c r="D35" s="7"/>
      <c r="E35" s="8">
        <f>E36+E37+E39</f>
        <v>13.907000000000002</v>
      </c>
      <c r="F35" s="7">
        <v>150</v>
      </c>
      <c r="G35" s="7">
        <v>3.3</v>
      </c>
      <c r="H35" s="7">
        <v>4.4000000000000004</v>
      </c>
      <c r="I35" s="7">
        <v>23.5</v>
      </c>
      <c r="J35" s="99">
        <v>147</v>
      </c>
      <c r="K35" s="47" t="s">
        <v>200</v>
      </c>
    </row>
    <row r="36" spans="1:11" ht="15" customHeight="1" x14ac:dyDescent="0.25">
      <c r="A36" s="42" t="s">
        <v>10</v>
      </c>
      <c r="B36" s="4">
        <v>34</v>
      </c>
      <c r="C36" s="2">
        <v>197</v>
      </c>
      <c r="D36" s="2">
        <v>128</v>
      </c>
      <c r="E36" s="9">
        <f t="shared" ref="E36:E44" si="5">B36*C36/1000</f>
        <v>6.6980000000000004</v>
      </c>
      <c r="F36" s="16"/>
      <c r="G36" s="16"/>
      <c r="H36" s="16"/>
      <c r="I36" s="16"/>
      <c r="J36" s="101"/>
      <c r="K36" s="51"/>
    </row>
    <row r="37" spans="1:11" x14ac:dyDescent="0.25">
      <c r="A37" s="42" t="s">
        <v>20</v>
      </c>
      <c r="B37" s="4">
        <v>91</v>
      </c>
      <c r="C37" s="2">
        <v>24</v>
      </c>
      <c r="D37" s="2">
        <v>24</v>
      </c>
      <c r="E37" s="9">
        <f t="shared" si="5"/>
        <v>2.1840000000000002</v>
      </c>
      <c r="F37" s="16"/>
      <c r="G37" s="16"/>
      <c r="H37" s="16"/>
      <c r="I37" s="16"/>
      <c r="J37" s="101"/>
      <c r="K37" s="51"/>
    </row>
    <row r="38" spans="1:11" hidden="1" x14ac:dyDescent="0.25">
      <c r="A38" s="42" t="s">
        <v>19</v>
      </c>
      <c r="B38" s="4"/>
      <c r="C38" s="2"/>
      <c r="D38" s="2"/>
      <c r="E38" s="9">
        <f t="shared" si="5"/>
        <v>0</v>
      </c>
      <c r="F38" s="16"/>
      <c r="G38" s="16"/>
      <c r="H38" s="16"/>
      <c r="I38" s="16"/>
      <c r="J38" s="101"/>
      <c r="K38" s="51"/>
    </row>
    <row r="39" spans="1:11" x14ac:dyDescent="0.25">
      <c r="A39" s="42" t="s">
        <v>36</v>
      </c>
      <c r="B39" s="4">
        <v>1005</v>
      </c>
      <c r="C39" s="2">
        <v>5</v>
      </c>
      <c r="D39" s="2">
        <v>5</v>
      </c>
      <c r="E39" s="9">
        <f t="shared" si="5"/>
        <v>5.0250000000000004</v>
      </c>
      <c r="F39" s="16"/>
      <c r="G39" s="16"/>
      <c r="H39" s="16"/>
      <c r="I39" s="16"/>
      <c r="J39" s="101"/>
      <c r="K39" s="51"/>
    </row>
    <row r="40" spans="1:11" s="22" customFormat="1" hidden="1" x14ac:dyDescent="0.25">
      <c r="A40" s="49" t="s">
        <v>29</v>
      </c>
      <c r="B40" s="4"/>
      <c r="C40" s="20"/>
      <c r="D40" s="20"/>
      <c r="E40" s="9">
        <f t="shared" si="5"/>
        <v>0</v>
      </c>
      <c r="F40" s="21"/>
      <c r="G40" s="21"/>
      <c r="H40" s="21"/>
      <c r="I40" s="21"/>
      <c r="J40" s="103"/>
      <c r="K40" s="50"/>
    </row>
    <row r="41" spans="1:11" s="22" customFormat="1" hidden="1" x14ac:dyDescent="0.25">
      <c r="A41" s="49" t="s">
        <v>71</v>
      </c>
      <c r="B41" s="4"/>
      <c r="C41" s="20"/>
      <c r="D41" s="20"/>
      <c r="E41" s="9">
        <f t="shared" si="5"/>
        <v>0</v>
      </c>
      <c r="F41" s="21"/>
      <c r="G41" s="21"/>
      <c r="H41" s="21"/>
      <c r="I41" s="21"/>
      <c r="J41" s="103"/>
      <c r="K41" s="50"/>
    </row>
    <row r="42" spans="1:11" s="22" customFormat="1" hidden="1" x14ac:dyDescent="0.25">
      <c r="A42" s="49" t="s">
        <v>28</v>
      </c>
      <c r="B42" s="4"/>
      <c r="C42" s="20"/>
      <c r="D42" s="20"/>
      <c r="E42" s="9">
        <f t="shared" si="5"/>
        <v>0</v>
      </c>
      <c r="F42" s="21"/>
      <c r="G42" s="21"/>
      <c r="H42" s="21"/>
      <c r="I42" s="21"/>
      <c r="J42" s="103"/>
      <c r="K42" s="50"/>
    </row>
    <row r="43" spans="1:11" s="22" customFormat="1" hidden="1" x14ac:dyDescent="0.25">
      <c r="A43" s="49" t="s">
        <v>14</v>
      </c>
      <c r="B43" s="4"/>
      <c r="C43" s="20"/>
      <c r="D43" s="20"/>
      <c r="E43" s="9">
        <f t="shared" si="5"/>
        <v>0</v>
      </c>
      <c r="F43" s="21"/>
      <c r="G43" s="21"/>
      <c r="H43" s="21"/>
      <c r="I43" s="21"/>
      <c r="J43" s="103"/>
      <c r="K43" s="50"/>
    </row>
    <row r="44" spans="1:11" hidden="1" x14ac:dyDescent="0.25">
      <c r="A44" s="43" t="s">
        <v>38</v>
      </c>
      <c r="B44" s="4"/>
      <c r="C44" s="11"/>
      <c r="D44" s="11"/>
      <c r="E44" s="9">
        <f t="shared" si="5"/>
        <v>0</v>
      </c>
      <c r="F44" s="16"/>
      <c r="G44" s="16"/>
      <c r="H44" s="16"/>
      <c r="I44" s="16"/>
      <c r="J44" s="101"/>
      <c r="K44" s="51"/>
    </row>
    <row r="45" spans="1:11" ht="30" x14ac:dyDescent="0.25">
      <c r="A45" s="46" t="s">
        <v>86</v>
      </c>
      <c r="B45" s="4"/>
      <c r="C45" s="17"/>
      <c r="D45" s="17"/>
      <c r="E45" s="8">
        <f>E46+E47</f>
        <v>7.0188000000000006</v>
      </c>
      <c r="F45" s="7">
        <v>200</v>
      </c>
      <c r="G45" s="7">
        <v>0.2</v>
      </c>
      <c r="H45" s="7">
        <v>0</v>
      </c>
      <c r="I45" s="7">
        <v>20.6</v>
      </c>
      <c r="J45" s="99">
        <v>83.2</v>
      </c>
      <c r="K45" s="47" t="s">
        <v>193</v>
      </c>
    </row>
    <row r="46" spans="1:11" ht="45" x14ac:dyDescent="0.25">
      <c r="A46" s="44" t="s">
        <v>46</v>
      </c>
      <c r="B46" s="4">
        <v>123</v>
      </c>
      <c r="C46" s="19">
        <v>45.6</v>
      </c>
      <c r="D46" s="19">
        <v>40</v>
      </c>
      <c r="E46" s="23">
        <f>B46*C46/1000</f>
        <v>5.6088000000000005</v>
      </c>
      <c r="F46" s="21"/>
      <c r="G46" s="21"/>
      <c r="H46" s="21"/>
      <c r="I46" s="21"/>
      <c r="J46" s="103"/>
      <c r="K46" s="50"/>
    </row>
    <row r="47" spans="1:11" x14ac:dyDescent="0.25">
      <c r="A47" s="44" t="s">
        <v>14</v>
      </c>
      <c r="B47" s="4">
        <v>94</v>
      </c>
      <c r="C47" s="19">
        <v>15</v>
      </c>
      <c r="D47" s="19">
        <v>15</v>
      </c>
      <c r="E47" s="23">
        <f>B47*C47/1000</f>
        <v>1.41</v>
      </c>
      <c r="F47" s="21"/>
      <c r="G47" s="21"/>
      <c r="H47" s="21"/>
      <c r="I47" s="21"/>
      <c r="J47" s="103"/>
      <c r="K47" s="50"/>
    </row>
    <row r="48" spans="1:11" ht="30" x14ac:dyDescent="0.25">
      <c r="A48" s="124" t="s">
        <v>138</v>
      </c>
      <c r="B48" s="130">
        <v>123</v>
      </c>
      <c r="C48" s="132">
        <v>200</v>
      </c>
      <c r="D48" s="132">
        <v>200</v>
      </c>
      <c r="E48" s="125">
        <f t="shared" ref="E48" si="6">B48*C48/1000</f>
        <v>24.6</v>
      </c>
      <c r="F48" s="127">
        <v>200</v>
      </c>
      <c r="G48" s="127">
        <v>0.8</v>
      </c>
      <c r="H48" s="127">
        <v>0</v>
      </c>
      <c r="I48" s="127">
        <v>28.8</v>
      </c>
      <c r="J48" s="134">
        <v>118.4</v>
      </c>
      <c r="K48" s="47" t="s">
        <v>201</v>
      </c>
    </row>
    <row r="49" spans="1:12" x14ac:dyDescent="0.25">
      <c r="A49" s="46" t="s">
        <v>23</v>
      </c>
      <c r="B49" s="4">
        <v>72</v>
      </c>
      <c r="C49" s="17">
        <v>20</v>
      </c>
      <c r="D49" s="17">
        <v>20</v>
      </c>
      <c r="E49" s="8">
        <f t="shared" ref="E49:E50" si="7">B49*C49/1000</f>
        <v>1.44</v>
      </c>
      <c r="F49" s="7">
        <v>20</v>
      </c>
      <c r="G49" s="7">
        <v>0.7</v>
      </c>
      <c r="H49" s="7">
        <v>0.1</v>
      </c>
      <c r="I49" s="7">
        <v>9.4</v>
      </c>
      <c r="J49" s="99">
        <v>41.3</v>
      </c>
      <c r="K49" s="47"/>
    </row>
    <row r="50" spans="1:12" ht="15.75" thickBot="1" x14ac:dyDescent="0.3">
      <c r="A50" s="90" t="s">
        <v>27</v>
      </c>
      <c r="B50" s="91">
        <v>72</v>
      </c>
      <c r="C50" s="92">
        <v>40</v>
      </c>
      <c r="D50" s="92">
        <v>40</v>
      </c>
      <c r="E50" s="93">
        <f t="shared" si="7"/>
        <v>2.88</v>
      </c>
      <c r="F50" s="94">
        <v>40</v>
      </c>
      <c r="G50" s="94">
        <v>2</v>
      </c>
      <c r="H50" s="94">
        <v>0.6</v>
      </c>
      <c r="I50" s="94">
        <v>16.2</v>
      </c>
      <c r="J50" s="109">
        <v>77.8</v>
      </c>
      <c r="K50" s="95"/>
    </row>
    <row r="51" spans="1:12" x14ac:dyDescent="0.25">
      <c r="G51" s="52"/>
      <c r="H51" s="52"/>
      <c r="I51" s="52"/>
      <c r="J51" s="52"/>
      <c r="K51" s="52"/>
    </row>
    <row r="52" spans="1:12" ht="15.75" thickBot="1" x14ac:dyDescent="0.3"/>
    <row r="53" spans="1:12" ht="14.45" customHeight="1" x14ac:dyDescent="0.25">
      <c r="A53" s="286" t="s">
        <v>0</v>
      </c>
      <c r="B53" s="288" t="s">
        <v>1</v>
      </c>
      <c r="C53" s="290"/>
      <c r="D53" s="290"/>
      <c r="E53" s="290"/>
      <c r="F53" s="290"/>
      <c r="G53" s="291" t="s">
        <v>6</v>
      </c>
      <c r="H53" s="291"/>
      <c r="I53" s="291"/>
      <c r="J53" s="292"/>
      <c r="K53" s="303" t="s">
        <v>175</v>
      </c>
    </row>
    <row r="54" spans="1:12" ht="25.5" thickBot="1" x14ac:dyDescent="0.3">
      <c r="A54" s="287"/>
      <c r="B54" s="289"/>
      <c r="C54" s="31" t="s">
        <v>2</v>
      </c>
      <c r="D54" s="31" t="s">
        <v>3</v>
      </c>
      <c r="E54" s="31" t="s">
        <v>4</v>
      </c>
      <c r="F54" s="31" t="s">
        <v>263</v>
      </c>
      <c r="G54" s="32" t="s">
        <v>7</v>
      </c>
      <c r="H54" s="31" t="s">
        <v>8</v>
      </c>
      <c r="I54" s="31" t="s">
        <v>22</v>
      </c>
      <c r="J54" s="33" t="s">
        <v>9</v>
      </c>
      <c r="K54" s="304"/>
    </row>
    <row r="55" spans="1:12" ht="18.75" x14ac:dyDescent="0.3">
      <c r="A55" s="38" t="s">
        <v>44</v>
      </c>
      <c r="B55" s="14"/>
      <c r="C55" s="15"/>
      <c r="D55" s="15"/>
      <c r="E55" s="15"/>
      <c r="F55" s="34"/>
      <c r="G55" s="15"/>
      <c r="H55" s="15"/>
      <c r="I55" s="15"/>
      <c r="J55" s="30"/>
      <c r="K55" s="139"/>
    </row>
    <row r="56" spans="1:12" ht="15.75" x14ac:dyDescent="0.25">
      <c r="A56" s="78" t="s">
        <v>24</v>
      </c>
      <c r="B56" s="79"/>
      <c r="C56" s="79"/>
      <c r="D56" s="79"/>
      <c r="E56" s="80">
        <f>E57+E67+E77+E86+E96+E99+E100+E101</f>
        <v>160.12819999999999</v>
      </c>
      <c r="F56" s="121">
        <f t="shared" ref="F56:J56" si="8">F57+F67+F77+F86+F96+F100+F101+F99</f>
        <v>1130</v>
      </c>
      <c r="G56" s="81">
        <f t="shared" si="8"/>
        <v>29.299999999999997</v>
      </c>
      <c r="H56" s="81">
        <f t="shared" si="8"/>
        <v>31.7</v>
      </c>
      <c r="I56" s="81">
        <f t="shared" si="8"/>
        <v>145.1</v>
      </c>
      <c r="J56" s="81">
        <f t="shared" si="8"/>
        <v>983.1</v>
      </c>
      <c r="K56" s="82"/>
    </row>
    <row r="57" spans="1:12" ht="45" x14ac:dyDescent="0.25">
      <c r="A57" s="46" t="s">
        <v>242</v>
      </c>
      <c r="B57" s="4"/>
      <c r="C57" s="7"/>
      <c r="D57" s="7"/>
      <c r="E57" s="125">
        <f>SUM(E58:E66)</f>
        <v>7.3457999999999997</v>
      </c>
      <c r="F57" s="126">
        <v>100</v>
      </c>
      <c r="G57" s="127">
        <v>1.5</v>
      </c>
      <c r="H57" s="131">
        <v>5</v>
      </c>
      <c r="I57" s="127">
        <v>4.7</v>
      </c>
      <c r="J57" s="134">
        <v>69.8</v>
      </c>
      <c r="K57" s="134" t="s">
        <v>197</v>
      </c>
    </row>
    <row r="58" spans="1:12" s="71" customFormat="1" x14ac:dyDescent="0.25">
      <c r="A58" s="72" t="s">
        <v>148</v>
      </c>
      <c r="B58" s="4">
        <v>30</v>
      </c>
      <c r="C58" s="65">
        <v>96</v>
      </c>
      <c r="D58" s="65">
        <v>77</v>
      </c>
      <c r="E58" s="74">
        <f>B58*C58/1000</f>
        <v>2.88</v>
      </c>
      <c r="F58" s="69"/>
      <c r="G58" s="65"/>
      <c r="H58" s="75"/>
      <c r="I58" s="65"/>
      <c r="J58" s="70"/>
      <c r="K58" s="70"/>
    </row>
    <row r="59" spans="1:12" ht="15" hidden="1" customHeight="1" x14ac:dyDescent="0.25">
      <c r="A59" s="42" t="s">
        <v>87</v>
      </c>
      <c r="B59" s="4"/>
      <c r="C59" s="11"/>
      <c r="D59" s="11"/>
      <c r="E59" s="9">
        <f>B59*C59/1000</f>
        <v>0</v>
      </c>
      <c r="F59" s="11"/>
      <c r="G59" s="11"/>
      <c r="H59" s="11"/>
      <c r="I59" s="11"/>
      <c r="J59" s="48"/>
      <c r="K59" s="48"/>
    </row>
    <row r="60" spans="1:12" ht="15" hidden="1" customHeight="1" x14ac:dyDescent="0.25">
      <c r="A60" s="42" t="s">
        <v>14</v>
      </c>
      <c r="B60" s="4"/>
      <c r="C60" s="11"/>
      <c r="D60" s="11"/>
      <c r="E60" s="9">
        <f>B60*C60/1000</f>
        <v>0</v>
      </c>
      <c r="F60" s="11"/>
      <c r="G60" s="11"/>
      <c r="H60" s="11"/>
      <c r="I60" s="11"/>
      <c r="J60" s="48"/>
      <c r="K60" s="48"/>
    </row>
    <row r="61" spans="1:12" ht="15" hidden="1" customHeight="1" x14ac:dyDescent="0.25">
      <c r="A61" s="42" t="s">
        <v>10</v>
      </c>
      <c r="B61" s="4"/>
      <c r="C61" s="11"/>
      <c r="D61" s="11"/>
      <c r="E61" s="9">
        <f t="shared" ref="E61" si="9">B61*C61/1000</f>
        <v>0</v>
      </c>
      <c r="F61" s="11"/>
      <c r="G61" s="11"/>
      <c r="H61" s="11"/>
      <c r="I61" s="11"/>
      <c r="J61" s="48"/>
      <c r="K61" s="48"/>
    </row>
    <row r="62" spans="1:12" ht="15" hidden="1" customHeight="1" x14ac:dyDescent="0.25">
      <c r="A62" s="42" t="s">
        <v>61</v>
      </c>
      <c r="B62" s="4"/>
      <c r="C62" s="11"/>
      <c r="D62" s="11"/>
      <c r="E62" s="9"/>
      <c r="F62" s="11"/>
      <c r="G62" s="11"/>
      <c r="H62" s="11"/>
      <c r="I62" s="11"/>
      <c r="J62" s="48"/>
      <c r="K62" s="48"/>
    </row>
    <row r="63" spans="1:12" ht="60" x14ac:dyDescent="0.25">
      <c r="A63" s="42" t="s">
        <v>64</v>
      </c>
      <c r="B63" s="4">
        <v>109</v>
      </c>
      <c r="C63" s="11">
        <v>31</v>
      </c>
      <c r="D63" s="11">
        <v>20</v>
      </c>
      <c r="E63" s="9">
        <f t="shared" ref="E63:E66" si="10">B63*C63/1000</f>
        <v>3.379</v>
      </c>
      <c r="F63" s="11"/>
      <c r="G63" s="11"/>
      <c r="H63" s="11"/>
      <c r="I63" s="11"/>
      <c r="J63" s="48"/>
      <c r="K63" s="48"/>
      <c r="L63" s="29"/>
    </row>
    <row r="64" spans="1:12" x14ac:dyDescent="0.25">
      <c r="A64" s="42" t="s">
        <v>38</v>
      </c>
      <c r="B64" s="4">
        <v>195</v>
      </c>
      <c r="C64" s="11">
        <v>5</v>
      </c>
      <c r="D64" s="11">
        <v>5</v>
      </c>
      <c r="E64" s="9">
        <f t="shared" si="10"/>
        <v>0.97499999999999998</v>
      </c>
      <c r="F64" s="11"/>
      <c r="G64" s="11"/>
      <c r="H64" s="11"/>
      <c r="I64" s="11"/>
      <c r="J64" s="48"/>
      <c r="K64" s="48"/>
      <c r="L64" s="29"/>
    </row>
    <row r="65" spans="1:12" x14ac:dyDescent="0.25">
      <c r="A65" s="56" t="s">
        <v>19</v>
      </c>
      <c r="B65" s="4"/>
      <c r="C65" s="16">
        <v>5</v>
      </c>
      <c r="D65" s="16">
        <v>5</v>
      </c>
      <c r="E65" s="9"/>
      <c r="F65" s="11"/>
      <c r="G65" s="11"/>
      <c r="H65" s="11"/>
      <c r="I65" s="11"/>
      <c r="J65" s="48"/>
      <c r="K65" s="48"/>
      <c r="L65" s="29"/>
    </row>
    <row r="66" spans="1:12" x14ac:dyDescent="0.25">
      <c r="A66" s="42" t="s">
        <v>130</v>
      </c>
      <c r="B66" s="4">
        <v>1118</v>
      </c>
      <c r="C66" s="11">
        <v>0.1</v>
      </c>
      <c r="D66" s="11">
        <v>0.1</v>
      </c>
      <c r="E66" s="9">
        <f t="shared" si="10"/>
        <v>0.11180000000000001</v>
      </c>
      <c r="F66" s="11"/>
      <c r="G66" s="11"/>
      <c r="H66" s="11"/>
      <c r="I66" s="11"/>
      <c r="J66" s="48"/>
      <c r="K66" s="48"/>
      <c r="L66" s="29"/>
    </row>
    <row r="67" spans="1:12" ht="45" x14ac:dyDescent="0.25">
      <c r="A67" s="124" t="s">
        <v>149</v>
      </c>
      <c r="B67" s="4"/>
      <c r="C67" s="7"/>
      <c r="D67" s="7"/>
      <c r="E67" s="8">
        <f>SUM(E68:E76)</f>
        <v>43.690999999999995</v>
      </c>
      <c r="F67" s="37">
        <v>250</v>
      </c>
      <c r="G67" s="7">
        <v>7.7</v>
      </c>
      <c r="H67" s="7">
        <v>9.6999999999999993</v>
      </c>
      <c r="I67" s="7">
        <v>18.7</v>
      </c>
      <c r="J67" s="99">
        <v>192.9</v>
      </c>
      <c r="K67" s="134" t="s">
        <v>198</v>
      </c>
    </row>
    <row r="68" spans="1:12" ht="15" hidden="1" customHeight="1" x14ac:dyDescent="0.25">
      <c r="A68" s="49" t="s">
        <v>66</v>
      </c>
      <c r="B68" s="4">
        <v>43</v>
      </c>
      <c r="C68" s="20"/>
      <c r="D68" s="20"/>
      <c r="E68" s="9">
        <f t="shared" ref="E68:E76" si="11">B68*C68/1000</f>
        <v>0</v>
      </c>
      <c r="F68" s="21"/>
      <c r="G68" s="21"/>
      <c r="H68" s="21"/>
      <c r="I68" s="21"/>
      <c r="J68" s="103"/>
      <c r="K68" s="50"/>
    </row>
    <row r="69" spans="1:12" x14ac:dyDescent="0.25">
      <c r="A69" s="25" t="s">
        <v>10</v>
      </c>
      <c r="B69" s="35">
        <v>34</v>
      </c>
      <c r="C69" s="27">
        <v>154</v>
      </c>
      <c r="D69" s="27">
        <v>100</v>
      </c>
      <c r="E69" s="9">
        <f t="shared" si="11"/>
        <v>5.2359999999999998</v>
      </c>
      <c r="F69" s="26"/>
      <c r="G69" s="26"/>
      <c r="H69" s="26"/>
      <c r="I69" s="26"/>
      <c r="J69" s="104"/>
      <c r="K69" s="58"/>
    </row>
    <row r="70" spans="1:12" x14ac:dyDescent="0.25">
      <c r="A70" s="42" t="s">
        <v>29</v>
      </c>
      <c r="B70" s="4">
        <v>41</v>
      </c>
      <c r="C70" s="11">
        <v>14</v>
      </c>
      <c r="D70" s="11">
        <v>12</v>
      </c>
      <c r="E70" s="9">
        <f t="shared" si="11"/>
        <v>0.57399999999999995</v>
      </c>
      <c r="F70" s="5"/>
      <c r="G70" s="5"/>
      <c r="H70" s="5"/>
      <c r="I70" s="5"/>
      <c r="J70" s="64"/>
      <c r="K70" s="58"/>
    </row>
    <row r="71" spans="1:12" x14ac:dyDescent="0.25">
      <c r="A71" s="42" t="s">
        <v>11</v>
      </c>
      <c r="B71" s="4">
        <v>34</v>
      </c>
      <c r="C71" s="11">
        <v>17</v>
      </c>
      <c r="D71" s="11">
        <v>13</v>
      </c>
      <c r="E71" s="9">
        <f t="shared" si="11"/>
        <v>0.57799999999999996</v>
      </c>
      <c r="F71" s="5"/>
      <c r="G71" s="5"/>
      <c r="H71" s="5"/>
      <c r="I71" s="5"/>
      <c r="J71" s="64"/>
      <c r="K71" s="58"/>
    </row>
    <row r="72" spans="1:12" ht="14.25" customHeight="1" x14ac:dyDescent="0.25">
      <c r="A72" s="42" t="s">
        <v>297</v>
      </c>
      <c r="B72" s="4">
        <v>1463</v>
      </c>
      <c r="C72" s="11">
        <v>21</v>
      </c>
      <c r="D72" s="11">
        <v>20</v>
      </c>
      <c r="E72" s="9">
        <f t="shared" si="11"/>
        <v>30.722999999999999</v>
      </c>
      <c r="F72" s="5"/>
      <c r="G72" s="5"/>
      <c r="H72" s="5"/>
      <c r="I72" s="5"/>
      <c r="J72" s="64"/>
      <c r="K72" s="58"/>
      <c r="L72" s="29"/>
    </row>
    <row r="73" spans="1:12" ht="15" hidden="1" customHeight="1" x14ac:dyDescent="0.25">
      <c r="A73" s="42" t="s">
        <v>18</v>
      </c>
      <c r="B73" s="4"/>
      <c r="C73" s="11"/>
      <c r="D73" s="11"/>
      <c r="E73" s="9">
        <f t="shared" si="11"/>
        <v>0</v>
      </c>
      <c r="F73" s="5"/>
      <c r="G73" s="5"/>
      <c r="H73" s="5"/>
      <c r="I73" s="5"/>
      <c r="J73" s="64"/>
      <c r="K73" s="58"/>
    </row>
    <row r="74" spans="1:12" ht="14.25" customHeight="1" x14ac:dyDescent="0.25">
      <c r="A74" s="42" t="s">
        <v>36</v>
      </c>
      <c r="B74" s="4">
        <v>1005</v>
      </c>
      <c r="C74" s="11">
        <v>5</v>
      </c>
      <c r="D74" s="11">
        <v>5</v>
      </c>
      <c r="E74" s="9">
        <f t="shared" si="11"/>
        <v>5.0250000000000004</v>
      </c>
      <c r="F74" s="5"/>
      <c r="G74" s="5"/>
      <c r="H74" s="5"/>
      <c r="I74" s="5"/>
      <c r="J74" s="64"/>
      <c r="K74" s="58"/>
    </row>
    <row r="75" spans="1:12" ht="15" hidden="1" customHeight="1" x14ac:dyDescent="0.25">
      <c r="A75" s="42" t="s">
        <v>27</v>
      </c>
      <c r="B75" s="4"/>
      <c r="C75" s="11"/>
      <c r="D75" s="11"/>
      <c r="E75" s="9">
        <f t="shared" si="11"/>
        <v>0</v>
      </c>
      <c r="F75" s="5"/>
      <c r="G75" s="5"/>
      <c r="H75" s="5"/>
      <c r="I75" s="5"/>
      <c r="J75" s="64"/>
      <c r="K75" s="58"/>
    </row>
    <row r="76" spans="1:12" x14ac:dyDescent="0.25">
      <c r="A76" s="42" t="s">
        <v>13</v>
      </c>
      <c r="B76" s="4">
        <v>311</v>
      </c>
      <c r="C76" s="11">
        <v>5</v>
      </c>
      <c r="D76" s="11">
        <v>5</v>
      </c>
      <c r="E76" s="9">
        <f t="shared" si="11"/>
        <v>1.5549999999999999</v>
      </c>
      <c r="F76" s="5"/>
      <c r="G76" s="5"/>
      <c r="H76" s="5"/>
      <c r="I76" s="5"/>
      <c r="J76" s="64"/>
      <c r="K76" s="58"/>
    </row>
    <row r="77" spans="1:12" ht="30" x14ac:dyDescent="0.25">
      <c r="A77" s="124" t="s">
        <v>150</v>
      </c>
      <c r="B77" s="4"/>
      <c r="C77" s="17"/>
      <c r="D77" s="17"/>
      <c r="E77" s="125">
        <f>SUM(E78:E85)</f>
        <v>52.540600000000012</v>
      </c>
      <c r="F77" s="127">
        <v>100</v>
      </c>
      <c r="G77" s="127">
        <v>10.3</v>
      </c>
      <c r="H77" s="127">
        <v>9.9</v>
      </c>
      <c r="I77" s="127">
        <v>3.8</v>
      </c>
      <c r="J77" s="128">
        <v>145.5</v>
      </c>
      <c r="K77" s="47" t="s">
        <v>199</v>
      </c>
    </row>
    <row r="78" spans="1:12" ht="19.149999999999999" customHeight="1" x14ac:dyDescent="0.25">
      <c r="A78" s="42" t="s">
        <v>169</v>
      </c>
      <c r="B78" s="4">
        <v>784</v>
      </c>
      <c r="C78" s="2">
        <v>63</v>
      </c>
      <c r="D78" s="2">
        <v>63</v>
      </c>
      <c r="E78" s="9">
        <f t="shared" ref="E78:E79" si="12">B78*C78/1000</f>
        <v>49.392000000000003</v>
      </c>
      <c r="F78" s="16"/>
      <c r="G78" s="16"/>
      <c r="H78" s="16"/>
      <c r="I78" s="16"/>
      <c r="J78" s="101"/>
      <c r="K78" s="51"/>
    </row>
    <row r="79" spans="1:12" ht="16.5" customHeight="1" x14ac:dyDescent="0.25">
      <c r="A79" s="43" t="s">
        <v>38</v>
      </c>
      <c r="B79" s="4">
        <v>195</v>
      </c>
      <c r="C79" s="2">
        <v>5</v>
      </c>
      <c r="D79" s="2">
        <v>5</v>
      </c>
      <c r="E79" s="9">
        <f t="shared" si="12"/>
        <v>0.97499999999999998</v>
      </c>
      <c r="F79" s="16"/>
      <c r="G79" s="16"/>
      <c r="H79" s="16"/>
      <c r="I79" s="16"/>
      <c r="J79" s="101"/>
      <c r="K79" s="51"/>
    </row>
    <row r="80" spans="1:12" s="3" customFormat="1" ht="16.5" customHeight="1" x14ac:dyDescent="0.25">
      <c r="A80" s="56" t="s">
        <v>52</v>
      </c>
      <c r="B80" s="4"/>
      <c r="C80" s="16"/>
      <c r="D80" s="16">
        <v>40</v>
      </c>
      <c r="E80" s="5"/>
      <c r="F80" s="16"/>
      <c r="G80" s="16"/>
      <c r="H80" s="16"/>
      <c r="I80" s="16"/>
      <c r="J80" s="101"/>
      <c r="K80" s="51"/>
    </row>
    <row r="81" spans="1:11" s="3" customFormat="1" ht="16.5" customHeight="1" x14ac:dyDescent="0.25">
      <c r="A81" s="56" t="s">
        <v>58</v>
      </c>
      <c r="B81" s="4"/>
      <c r="C81" s="16"/>
      <c r="D81" s="16">
        <v>60</v>
      </c>
      <c r="E81" s="5"/>
      <c r="F81" s="16"/>
      <c r="G81" s="16"/>
      <c r="H81" s="16"/>
      <c r="I81" s="16"/>
      <c r="J81" s="101"/>
      <c r="K81" s="51"/>
    </row>
    <row r="82" spans="1:11" ht="16.5" customHeight="1" x14ac:dyDescent="0.25">
      <c r="A82" s="43" t="s">
        <v>11</v>
      </c>
      <c r="B82" s="4">
        <v>34</v>
      </c>
      <c r="C82" s="2">
        <v>7</v>
      </c>
      <c r="D82" s="2">
        <v>5</v>
      </c>
      <c r="E82" s="9">
        <f t="shared" ref="E82:E85" si="13">B82*C82/1000</f>
        <v>0.23799999999999999</v>
      </c>
      <c r="F82" s="16"/>
      <c r="G82" s="16"/>
      <c r="H82" s="16"/>
      <c r="I82" s="16"/>
      <c r="J82" s="101"/>
      <c r="K82" s="51"/>
    </row>
    <row r="83" spans="1:11" ht="16.5" customHeight="1" x14ac:dyDescent="0.25">
      <c r="A83" s="43" t="s">
        <v>29</v>
      </c>
      <c r="B83" s="4">
        <v>41</v>
      </c>
      <c r="C83" s="2">
        <v>6</v>
      </c>
      <c r="D83" s="2">
        <v>5</v>
      </c>
      <c r="E83" s="9">
        <f t="shared" si="13"/>
        <v>0.246</v>
      </c>
      <c r="F83" s="16"/>
      <c r="G83" s="16"/>
      <c r="H83" s="16"/>
      <c r="I83" s="16"/>
      <c r="J83" s="101"/>
      <c r="K83" s="51"/>
    </row>
    <row r="84" spans="1:11" ht="16.5" customHeight="1" x14ac:dyDescent="0.25">
      <c r="A84" s="43" t="s">
        <v>101</v>
      </c>
      <c r="B84" s="4">
        <v>195</v>
      </c>
      <c r="C84" s="2">
        <v>8</v>
      </c>
      <c r="D84" s="2">
        <v>8</v>
      </c>
      <c r="E84" s="9">
        <f t="shared" si="13"/>
        <v>1.56</v>
      </c>
      <c r="F84" s="16"/>
      <c r="G84" s="16"/>
      <c r="H84" s="16"/>
      <c r="I84" s="16"/>
      <c r="J84" s="101"/>
      <c r="K84" s="51"/>
    </row>
    <row r="85" spans="1:11" ht="16.5" customHeight="1" x14ac:dyDescent="0.25">
      <c r="A85" s="43" t="s">
        <v>28</v>
      </c>
      <c r="B85" s="4">
        <v>54</v>
      </c>
      <c r="C85" s="2">
        <v>2.4</v>
      </c>
      <c r="D85" s="2">
        <v>2.4</v>
      </c>
      <c r="E85" s="9">
        <f t="shared" si="13"/>
        <v>0.12959999999999999</v>
      </c>
      <c r="F85" s="16"/>
      <c r="G85" s="16"/>
      <c r="H85" s="16"/>
      <c r="I85" s="16"/>
      <c r="J85" s="101"/>
      <c r="K85" s="51"/>
    </row>
    <row r="86" spans="1:11" s="3" customFormat="1" ht="16.149999999999999" customHeight="1" x14ac:dyDescent="0.25">
      <c r="A86" s="46" t="s">
        <v>103</v>
      </c>
      <c r="B86" s="4"/>
      <c r="C86" s="7"/>
      <c r="D86" s="7"/>
      <c r="E86" s="8">
        <f>E87+E88+E90</f>
        <v>17.731999999999999</v>
      </c>
      <c r="F86" s="7">
        <v>180</v>
      </c>
      <c r="G86" s="7">
        <v>3.9</v>
      </c>
      <c r="H86" s="7">
        <v>5.9</v>
      </c>
      <c r="I86" s="7">
        <v>26.7</v>
      </c>
      <c r="J86" s="47">
        <v>175.5</v>
      </c>
      <c r="K86" s="47" t="s">
        <v>200</v>
      </c>
    </row>
    <row r="87" spans="1:11" ht="15" customHeight="1" x14ac:dyDescent="0.25">
      <c r="A87" s="42" t="s">
        <v>10</v>
      </c>
      <c r="B87" s="4">
        <v>34</v>
      </c>
      <c r="C87" s="2">
        <v>237</v>
      </c>
      <c r="D87" s="2">
        <v>154</v>
      </c>
      <c r="E87" s="9">
        <f t="shared" ref="E87:E95" si="14">B87*C87/1000</f>
        <v>8.0579999999999998</v>
      </c>
      <c r="F87" s="16"/>
      <c r="G87" s="16"/>
      <c r="H87" s="16"/>
      <c r="I87" s="16"/>
      <c r="J87" s="51"/>
      <c r="K87" s="51"/>
    </row>
    <row r="88" spans="1:11" x14ac:dyDescent="0.25">
      <c r="A88" s="42" t="s">
        <v>20</v>
      </c>
      <c r="B88" s="4">
        <v>91</v>
      </c>
      <c r="C88" s="2">
        <v>29</v>
      </c>
      <c r="D88" s="2">
        <v>29</v>
      </c>
      <c r="E88" s="9">
        <f t="shared" si="14"/>
        <v>2.6389999999999998</v>
      </c>
      <c r="F88" s="16"/>
      <c r="G88" s="16"/>
      <c r="H88" s="16"/>
      <c r="I88" s="16"/>
      <c r="J88" s="51"/>
      <c r="K88" s="51"/>
    </row>
    <row r="89" spans="1:11" ht="15" hidden="1" customHeight="1" x14ac:dyDescent="0.25">
      <c r="A89" s="42" t="s">
        <v>19</v>
      </c>
      <c r="B89" s="4"/>
      <c r="C89" s="2"/>
      <c r="D89" s="2"/>
      <c r="E89" s="9">
        <f t="shared" si="14"/>
        <v>0</v>
      </c>
      <c r="F89" s="16"/>
      <c r="G89" s="16"/>
      <c r="H89" s="16"/>
      <c r="I89" s="16"/>
      <c r="J89" s="51"/>
      <c r="K89" s="51"/>
    </row>
    <row r="90" spans="1:11" x14ac:dyDescent="0.25">
      <c r="A90" s="42" t="s">
        <v>36</v>
      </c>
      <c r="B90" s="4">
        <v>1005</v>
      </c>
      <c r="C90" s="2">
        <v>7</v>
      </c>
      <c r="D90" s="2">
        <v>7</v>
      </c>
      <c r="E90" s="9">
        <f t="shared" si="14"/>
        <v>7.0350000000000001</v>
      </c>
      <c r="F90" s="16"/>
      <c r="G90" s="16"/>
      <c r="H90" s="16"/>
      <c r="I90" s="16"/>
      <c r="J90" s="51"/>
      <c r="K90" s="51"/>
    </row>
    <row r="91" spans="1:11" s="22" customFormat="1" ht="15" hidden="1" customHeight="1" x14ac:dyDescent="0.25">
      <c r="A91" s="49" t="s">
        <v>29</v>
      </c>
      <c r="B91" s="4"/>
      <c r="C91" s="20"/>
      <c r="D91" s="20"/>
      <c r="E91" s="9">
        <f t="shared" si="14"/>
        <v>0</v>
      </c>
      <c r="F91" s="21"/>
      <c r="G91" s="21"/>
      <c r="H91" s="21"/>
      <c r="I91" s="21"/>
      <c r="J91" s="50"/>
      <c r="K91" s="50"/>
    </row>
    <row r="92" spans="1:11" s="22" customFormat="1" ht="15" hidden="1" customHeight="1" x14ac:dyDescent="0.25">
      <c r="A92" s="49" t="s">
        <v>71</v>
      </c>
      <c r="B92" s="4"/>
      <c r="C92" s="20"/>
      <c r="D92" s="20"/>
      <c r="E92" s="9">
        <f t="shared" si="14"/>
        <v>0</v>
      </c>
      <c r="F92" s="21"/>
      <c r="G92" s="21"/>
      <c r="H92" s="21"/>
      <c r="I92" s="21"/>
      <c r="J92" s="50"/>
      <c r="K92" s="50"/>
    </row>
    <row r="93" spans="1:11" s="22" customFormat="1" ht="15" hidden="1" customHeight="1" x14ac:dyDescent="0.25">
      <c r="A93" s="49" t="s">
        <v>28</v>
      </c>
      <c r="B93" s="4"/>
      <c r="C93" s="20"/>
      <c r="D93" s="20"/>
      <c r="E93" s="9">
        <f t="shared" si="14"/>
        <v>0</v>
      </c>
      <c r="F93" s="21"/>
      <c r="G93" s="21"/>
      <c r="H93" s="21"/>
      <c r="I93" s="21"/>
      <c r="J93" s="50"/>
      <c r="K93" s="50"/>
    </row>
    <row r="94" spans="1:11" s="22" customFormat="1" ht="15" hidden="1" customHeight="1" x14ac:dyDescent="0.25">
      <c r="A94" s="49" t="s">
        <v>14</v>
      </c>
      <c r="B94" s="4"/>
      <c r="C94" s="20"/>
      <c r="D94" s="20"/>
      <c r="E94" s="9">
        <f t="shared" si="14"/>
        <v>0</v>
      </c>
      <c r="F94" s="21"/>
      <c r="G94" s="21"/>
      <c r="H94" s="21"/>
      <c r="I94" s="21"/>
      <c r="J94" s="50"/>
      <c r="K94" s="50"/>
    </row>
    <row r="95" spans="1:11" ht="15" hidden="1" customHeight="1" x14ac:dyDescent="0.25">
      <c r="A95" s="43" t="s">
        <v>38</v>
      </c>
      <c r="B95" s="4"/>
      <c r="C95" s="11"/>
      <c r="D95" s="11"/>
      <c r="E95" s="9">
        <f t="shared" si="14"/>
        <v>0</v>
      </c>
      <c r="F95" s="16"/>
      <c r="G95" s="16"/>
      <c r="H95" s="16"/>
      <c r="I95" s="16"/>
      <c r="J95" s="51"/>
      <c r="K95" s="51"/>
    </row>
    <row r="96" spans="1:11" ht="30" x14ac:dyDescent="0.25">
      <c r="A96" s="46" t="s">
        <v>86</v>
      </c>
      <c r="B96" s="4"/>
      <c r="C96" s="17"/>
      <c r="D96" s="17"/>
      <c r="E96" s="8">
        <f>E97+E98</f>
        <v>7.0188000000000006</v>
      </c>
      <c r="F96" s="7">
        <v>200</v>
      </c>
      <c r="G96" s="7">
        <v>0.2</v>
      </c>
      <c r="H96" s="7">
        <v>0</v>
      </c>
      <c r="I96" s="7">
        <v>20.6</v>
      </c>
      <c r="J96" s="47">
        <v>83.2</v>
      </c>
      <c r="K96" s="47" t="s">
        <v>193</v>
      </c>
    </row>
    <row r="97" spans="1:11" ht="45" x14ac:dyDescent="0.25">
      <c r="A97" s="44" t="s">
        <v>46</v>
      </c>
      <c r="B97" s="4">
        <v>123</v>
      </c>
      <c r="C97" s="19">
        <v>45.6</v>
      </c>
      <c r="D97" s="19">
        <v>40</v>
      </c>
      <c r="E97" s="23">
        <f>B97*C97/1000</f>
        <v>5.6088000000000005</v>
      </c>
      <c r="F97" s="21"/>
      <c r="G97" s="21"/>
      <c r="H97" s="21"/>
      <c r="I97" s="21"/>
      <c r="J97" s="50"/>
      <c r="K97" s="50"/>
    </row>
    <row r="98" spans="1:11" x14ac:dyDescent="0.25">
      <c r="A98" s="44" t="s">
        <v>14</v>
      </c>
      <c r="B98" s="4">
        <v>94</v>
      </c>
      <c r="C98" s="19">
        <v>15</v>
      </c>
      <c r="D98" s="19">
        <v>15</v>
      </c>
      <c r="E98" s="23">
        <f>B98*C98/1000</f>
        <v>1.41</v>
      </c>
      <c r="F98" s="21"/>
      <c r="G98" s="21"/>
      <c r="H98" s="21"/>
      <c r="I98" s="21"/>
      <c r="J98" s="50"/>
      <c r="K98" s="50"/>
    </row>
    <row r="99" spans="1:11" ht="30" x14ac:dyDescent="0.25">
      <c r="A99" s="124" t="s">
        <v>138</v>
      </c>
      <c r="B99" s="130">
        <v>123</v>
      </c>
      <c r="C99" s="132">
        <v>200</v>
      </c>
      <c r="D99" s="132">
        <v>200</v>
      </c>
      <c r="E99" s="125">
        <f t="shared" ref="E99:E101" si="15">B99*C99/1000</f>
        <v>24.6</v>
      </c>
      <c r="F99" s="127">
        <v>200</v>
      </c>
      <c r="G99" s="127">
        <v>0.8</v>
      </c>
      <c r="H99" s="127">
        <v>0</v>
      </c>
      <c r="I99" s="127">
        <v>28.8</v>
      </c>
      <c r="J99" s="134">
        <v>118.4</v>
      </c>
      <c r="K99" s="47" t="s">
        <v>201</v>
      </c>
    </row>
    <row r="100" spans="1:11" x14ac:dyDescent="0.25">
      <c r="A100" s="46" t="s">
        <v>23</v>
      </c>
      <c r="B100" s="4">
        <v>72</v>
      </c>
      <c r="C100" s="17">
        <v>40</v>
      </c>
      <c r="D100" s="17">
        <v>40</v>
      </c>
      <c r="E100" s="8">
        <f t="shared" si="15"/>
        <v>2.88</v>
      </c>
      <c r="F100" s="7">
        <v>40</v>
      </c>
      <c r="G100" s="7">
        <v>1.9</v>
      </c>
      <c r="H100" s="7">
        <v>0.4</v>
      </c>
      <c r="I100" s="7">
        <v>17.5</v>
      </c>
      <c r="J100" s="47">
        <v>81</v>
      </c>
      <c r="K100" s="47"/>
    </row>
    <row r="101" spans="1:11" ht="15.75" thickBot="1" x14ac:dyDescent="0.3">
      <c r="A101" s="90" t="s">
        <v>27</v>
      </c>
      <c r="B101" s="91">
        <v>72</v>
      </c>
      <c r="C101" s="92">
        <v>60</v>
      </c>
      <c r="D101" s="92">
        <v>60</v>
      </c>
      <c r="E101" s="93">
        <f t="shared" si="15"/>
        <v>4.32</v>
      </c>
      <c r="F101" s="94">
        <v>60</v>
      </c>
      <c r="G101" s="94">
        <v>3</v>
      </c>
      <c r="H101" s="94">
        <v>0.8</v>
      </c>
      <c r="I101" s="94">
        <v>24.3</v>
      </c>
      <c r="J101" s="95">
        <v>116.8</v>
      </c>
      <c r="K101" s="95"/>
    </row>
    <row r="103" spans="1:11" ht="18.600000000000001" customHeight="1" x14ac:dyDescent="0.25"/>
  </sheetData>
  <mergeCells count="10">
    <mergeCell ref="K2:K3"/>
    <mergeCell ref="K53:K54"/>
    <mergeCell ref="A2:A3"/>
    <mergeCell ref="B2:B3"/>
    <mergeCell ref="C2:F2"/>
    <mergeCell ref="G2:J2"/>
    <mergeCell ref="A53:A54"/>
    <mergeCell ref="B53:B54"/>
    <mergeCell ref="C53:F53"/>
    <mergeCell ref="G53:J53"/>
  </mergeCells>
  <pageMargins left="0.39370078740157483" right="0.27559055118110237" top="0.15748031496062992" bottom="0.31496062992125984" header="0.15748031496062992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26" workbookViewId="0">
      <selection activeCell="M42" sqref="M42"/>
    </sheetView>
  </sheetViews>
  <sheetFormatPr defaultColWidth="9.140625" defaultRowHeight="15" x14ac:dyDescent="0.25"/>
  <cols>
    <col min="1" max="1" width="25.5703125" style="1" customWidth="1"/>
    <col min="2" max="2" width="6.140625" style="1" customWidth="1"/>
    <col min="3" max="3" width="5.5703125" style="1" customWidth="1"/>
    <col min="4" max="4" width="5.140625" style="1" customWidth="1"/>
    <col min="5" max="5" width="7.7109375" style="1" customWidth="1"/>
    <col min="6" max="6" width="5.28515625" style="1" customWidth="1"/>
    <col min="7" max="7" width="6.28515625" style="1" customWidth="1"/>
    <col min="8" max="8" width="6.140625" style="1" customWidth="1"/>
    <col min="9" max="9" width="6" style="1" customWidth="1"/>
    <col min="10" max="10" width="6.28515625" style="1" customWidth="1"/>
    <col min="11" max="11" width="10.7109375" style="1" customWidth="1"/>
    <col min="12" max="16384" width="9.140625" style="1"/>
  </cols>
  <sheetData>
    <row r="1" spans="1:12" ht="15.75" thickBot="1" x14ac:dyDescent="0.3"/>
    <row r="2" spans="1:12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5" t="s">
        <v>175</v>
      </c>
    </row>
    <row r="3" spans="1:12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263</v>
      </c>
      <c r="G3" s="96">
        <f>Лист1!E13+Лист2!E6+Лист3!E5+Лист4!E5+Лист5!E5+Лист6!E5+Лист7!E5</f>
        <v>998.91413999999997</v>
      </c>
      <c r="H3" s="31" t="s">
        <v>8</v>
      </c>
      <c r="I3" s="31" t="s">
        <v>22</v>
      </c>
      <c r="J3" s="98" t="s">
        <v>9</v>
      </c>
      <c r="K3" s="306"/>
    </row>
    <row r="4" spans="1:12" ht="18.75" x14ac:dyDescent="0.3">
      <c r="A4" s="38" t="s">
        <v>47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2" ht="15.75" x14ac:dyDescent="0.25">
      <c r="A5" s="78" t="s">
        <v>24</v>
      </c>
      <c r="B5" s="79"/>
      <c r="C5" s="79"/>
      <c r="D5" s="79"/>
      <c r="E5" s="80">
        <f>E6+E14+E23+E30+E41+E42+E43</f>
        <v>138.96880000000002</v>
      </c>
      <c r="F5" s="121">
        <f t="shared" ref="F5:J5" si="0">F6+F14+F23+F30+F42+F43</f>
        <v>770</v>
      </c>
      <c r="G5" s="81">
        <f t="shared" si="0"/>
        <v>25.4</v>
      </c>
      <c r="H5" s="81">
        <f t="shared" si="0"/>
        <v>25.100000000000005</v>
      </c>
      <c r="I5" s="81">
        <f t="shared" si="0"/>
        <v>99.40000000000002</v>
      </c>
      <c r="J5" s="81">
        <f t="shared" si="0"/>
        <v>724.69999999999993</v>
      </c>
      <c r="K5" s="80"/>
    </row>
    <row r="6" spans="1:12" ht="58.15" customHeight="1" x14ac:dyDescent="0.25">
      <c r="A6" s="46" t="s">
        <v>93</v>
      </c>
      <c r="B6" s="4"/>
      <c r="C6" s="7"/>
      <c r="D6" s="7"/>
      <c r="E6" s="125">
        <f>E7+E9+E11+E12</f>
        <v>7.3079999999999998</v>
      </c>
      <c r="F6" s="126">
        <v>60</v>
      </c>
      <c r="G6" s="127">
        <v>0.8</v>
      </c>
      <c r="H6" s="131">
        <v>2.7</v>
      </c>
      <c r="I6" s="127">
        <v>3.3</v>
      </c>
      <c r="J6" s="128">
        <v>40.700000000000003</v>
      </c>
      <c r="K6" s="127" t="s">
        <v>202</v>
      </c>
    </row>
    <row r="7" spans="1:12" ht="55.9" customHeight="1" x14ac:dyDescent="0.25">
      <c r="A7" s="62" t="s">
        <v>93</v>
      </c>
      <c r="B7" s="130">
        <v>116</v>
      </c>
      <c r="C7" s="136">
        <v>63</v>
      </c>
      <c r="D7" s="136">
        <v>60</v>
      </c>
      <c r="E7" s="137">
        <f>B7*C7/1000</f>
        <v>7.3079999999999998</v>
      </c>
      <c r="F7" s="136"/>
      <c r="G7" s="136"/>
      <c r="H7" s="136"/>
      <c r="I7" s="136"/>
      <c r="J7" s="196"/>
      <c r="K7" s="136"/>
      <c r="L7" s="29"/>
    </row>
    <row r="8" spans="1:12" hidden="1" x14ac:dyDescent="0.25">
      <c r="A8" s="42" t="s">
        <v>14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11"/>
    </row>
    <row r="9" spans="1:12" hidden="1" x14ac:dyDescent="0.25">
      <c r="A9" s="42" t="s">
        <v>10</v>
      </c>
      <c r="B9" s="4"/>
      <c r="C9" s="11"/>
      <c r="D9" s="11"/>
      <c r="E9" s="9">
        <f t="shared" ref="E9" si="1">B9*C9/1000</f>
        <v>0</v>
      </c>
      <c r="F9" s="11"/>
      <c r="G9" s="11"/>
      <c r="H9" s="11"/>
      <c r="I9" s="11"/>
      <c r="J9" s="100"/>
      <c r="K9" s="11"/>
    </row>
    <row r="10" spans="1:12" ht="30" hidden="1" x14ac:dyDescent="0.25">
      <c r="A10" s="42" t="s">
        <v>61</v>
      </c>
      <c r="B10" s="4"/>
      <c r="C10" s="11"/>
      <c r="D10" s="11"/>
      <c r="E10" s="9"/>
      <c r="F10" s="11"/>
      <c r="G10" s="11"/>
      <c r="H10" s="11"/>
      <c r="I10" s="11"/>
      <c r="J10" s="100"/>
      <c r="K10" s="11"/>
    </row>
    <row r="11" spans="1:12" ht="60" hidden="1" x14ac:dyDescent="0.25">
      <c r="A11" s="42" t="s">
        <v>64</v>
      </c>
      <c r="B11" s="4"/>
      <c r="C11" s="11"/>
      <c r="D11" s="11"/>
      <c r="E11" s="9">
        <f t="shared" ref="E11:E12" si="2">B11*C11/1000</f>
        <v>0</v>
      </c>
      <c r="F11" s="11"/>
      <c r="G11" s="11"/>
      <c r="H11" s="11"/>
      <c r="I11" s="11"/>
      <c r="J11" s="100"/>
      <c r="K11" s="11"/>
    </row>
    <row r="12" spans="1:12" hidden="1" x14ac:dyDescent="0.25">
      <c r="A12" s="42" t="s">
        <v>38</v>
      </c>
      <c r="B12" s="4"/>
      <c r="C12" s="11"/>
      <c r="D12" s="11"/>
      <c r="E12" s="9">
        <f t="shared" si="2"/>
        <v>0</v>
      </c>
      <c r="F12" s="11"/>
      <c r="G12" s="11"/>
      <c r="H12" s="11"/>
      <c r="I12" s="11"/>
      <c r="J12" s="100"/>
      <c r="K12" s="11"/>
    </row>
    <row r="13" spans="1:12" hidden="1" x14ac:dyDescent="0.25">
      <c r="A13" s="42"/>
      <c r="B13" s="4"/>
      <c r="C13" s="11"/>
      <c r="D13" s="11"/>
      <c r="E13" s="9"/>
      <c r="F13" s="11"/>
      <c r="G13" s="11"/>
      <c r="H13" s="11"/>
      <c r="I13" s="11"/>
      <c r="J13" s="100"/>
      <c r="K13" s="11"/>
    </row>
    <row r="14" spans="1:12" ht="30" x14ac:dyDescent="0.25">
      <c r="A14" s="46" t="s">
        <v>94</v>
      </c>
      <c r="B14" s="4"/>
      <c r="C14" s="7"/>
      <c r="D14" s="7"/>
      <c r="E14" s="8">
        <f>SUM(E15:E21)</f>
        <v>17.167200000000001</v>
      </c>
      <c r="F14" s="37">
        <v>250</v>
      </c>
      <c r="G14" s="7">
        <v>6.5</v>
      </c>
      <c r="H14" s="7">
        <v>6.4</v>
      </c>
      <c r="I14" s="7">
        <v>20.100000000000001</v>
      </c>
      <c r="J14" s="99">
        <v>164</v>
      </c>
      <c r="K14" s="7" t="s">
        <v>203</v>
      </c>
    </row>
    <row r="15" spans="1:12" ht="30" customHeight="1" x14ac:dyDescent="0.25">
      <c r="A15" s="49" t="s">
        <v>95</v>
      </c>
      <c r="B15" s="4">
        <v>285</v>
      </c>
      <c r="C15" s="20">
        <v>29</v>
      </c>
      <c r="D15" s="20">
        <v>26</v>
      </c>
      <c r="E15" s="9">
        <f t="shared" ref="E15:E22" si="3">B15*C15/1000</f>
        <v>8.2650000000000006</v>
      </c>
      <c r="F15" s="21"/>
      <c r="G15" s="21"/>
      <c r="H15" s="21"/>
      <c r="I15" s="21"/>
      <c r="J15" s="103"/>
      <c r="K15" s="21"/>
    </row>
    <row r="16" spans="1:12" ht="30" x14ac:dyDescent="0.25">
      <c r="A16" s="171" t="s">
        <v>281</v>
      </c>
      <c r="B16" s="4">
        <v>63</v>
      </c>
      <c r="C16" s="11">
        <v>5</v>
      </c>
      <c r="D16" s="11">
        <v>5</v>
      </c>
      <c r="E16" s="9">
        <f t="shared" si="3"/>
        <v>0.315</v>
      </c>
      <c r="F16" s="5"/>
      <c r="G16" s="5"/>
      <c r="H16" s="5"/>
      <c r="I16" s="5"/>
      <c r="J16" s="64"/>
      <c r="K16" s="5"/>
    </row>
    <row r="17" spans="1:11" x14ac:dyDescent="0.25">
      <c r="A17" s="13" t="s">
        <v>10</v>
      </c>
      <c r="B17" s="4">
        <v>34</v>
      </c>
      <c r="C17" s="11">
        <v>77</v>
      </c>
      <c r="D17" s="11">
        <v>50</v>
      </c>
      <c r="E17" s="9">
        <f t="shared" si="3"/>
        <v>2.6179999999999999</v>
      </c>
      <c r="F17" s="5"/>
      <c r="G17" s="5"/>
      <c r="H17" s="5"/>
      <c r="I17" s="5"/>
      <c r="J17" s="64"/>
      <c r="K17" s="5"/>
    </row>
    <row r="18" spans="1:11" x14ac:dyDescent="0.25">
      <c r="A18" s="42" t="s">
        <v>29</v>
      </c>
      <c r="B18" s="4">
        <v>41</v>
      </c>
      <c r="C18" s="11">
        <v>12</v>
      </c>
      <c r="D18" s="11">
        <v>10</v>
      </c>
      <c r="E18" s="9">
        <f t="shared" si="3"/>
        <v>0.49199999999999999</v>
      </c>
      <c r="F18" s="5"/>
      <c r="G18" s="5"/>
      <c r="H18" s="5"/>
      <c r="I18" s="5"/>
      <c r="J18" s="64"/>
      <c r="K18" s="5"/>
    </row>
    <row r="19" spans="1:11" ht="12.75" customHeight="1" x14ac:dyDescent="0.25">
      <c r="A19" s="42" t="s">
        <v>11</v>
      </c>
      <c r="B19" s="4">
        <v>34</v>
      </c>
      <c r="C19" s="11">
        <v>13.3</v>
      </c>
      <c r="D19" s="11">
        <v>10</v>
      </c>
      <c r="E19" s="9">
        <f t="shared" si="3"/>
        <v>0.45220000000000005</v>
      </c>
      <c r="F19" s="5"/>
      <c r="G19" s="5"/>
      <c r="H19" s="5"/>
      <c r="I19" s="5"/>
      <c r="J19" s="64"/>
      <c r="K19" s="5"/>
    </row>
    <row r="20" spans="1:11" hidden="1" x14ac:dyDescent="0.25">
      <c r="A20" s="42" t="s">
        <v>18</v>
      </c>
      <c r="B20" s="4"/>
      <c r="C20" s="11"/>
      <c r="D20" s="11"/>
      <c r="E20" s="9">
        <f t="shared" si="3"/>
        <v>0</v>
      </c>
      <c r="F20" s="5"/>
      <c r="G20" s="5"/>
      <c r="H20" s="5"/>
      <c r="I20" s="5"/>
      <c r="J20" s="64"/>
      <c r="K20" s="5"/>
    </row>
    <row r="21" spans="1:11" x14ac:dyDescent="0.25">
      <c r="A21" s="42" t="s">
        <v>36</v>
      </c>
      <c r="B21" s="4">
        <v>1005</v>
      </c>
      <c r="C21" s="11">
        <v>5</v>
      </c>
      <c r="D21" s="11">
        <v>5</v>
      </c>
      <c r="E21" s="9">
        <f t="shared" si="3"/>
        <v>5.0250000000000004</v>
      </c>
      <c r="F21" s="5"/>
      <c r="G21" s="5"/>
      <c r="H21" s="5"/>
      <c r="I21" s="5"/>
      <c r="J21" s="64"/>
      <c r="K21" s="5"/>
    </row>
    <row r="22" spans="1:11" hidden="1" x14ac:dyDescent="0.25">
      <c r="A22" s="42" t="s">
        <v>13</v>
      </c>
      <c r="B22" s="4"/>
      <c r="C22" s="11"/>
      <c r="D22" s="11"/>
      <c r="E22" s="9">
        <f t="shared" si="3"/>
        <v>0</v>
      </c>
      <c r="F22" s="5"/>
      <c r="G22" s="5"/>
      <c r="H22" s="5"/>
      <c r="I22" s="5"/>
      <c r="J22" s="64"/>
      <c r="K22" s="5"/>
    </row>
    <row r="23" spans="1:11" ht="30" x14ac:dyDescent="0.25">
      <c r="A23" s="46" t="s">
        <v>96</v>
      </c>
      <c r="B23" s="4"/>
      <c r="C23" s="17"/>
      <c r="D23" s="17"/>
      <c r="E23" s="8">
        <f>SUM(E24:E29)</f>
        <v>72.104000000000013</v>
      </c>
      <c r="F23" s="7">
        <v>200</v>
      </c>
      <c r="G23" s="7">
        <v>14.7</v>
      </c>
      <c r="H23" s="7">
        <v>15.3</v>
      </c>
      <c r="I23" s="7">
        <v>26.5</v>
      </c>
      <c r="J23" s="99">
        <v>302.5</v>
      </c>
      <c r="K23" s="7" t="s">
        <v>204</v>
      </c>
    </row>
    <row r="24" spans="1:11" ht="17.45" customHeight="1" x14ac:dyDescent="0.25">
      <c r="A24" s="43" t="s">
        <v>151</v>
      </c>
      <c r="B24" s="4">
        <v>784</v>
      </c>
      <c r="C24" s="2">
        <v>79</v>
      </c>
      <c r="D24" s="2">
        <v>79</v>
      </c>
      <c r="E24" s="9">
        <f t="shared" ref="E24:E29" si="4">B24*C24/1000</f>
        <v>61.936</v>
      </c>
      <c r="F24" s="16"/>
      <c r="G24" s="16"/>
      <c r="H24" s="16"/>
      <c r="I24" s="16"/>
      <c r="J24" s="101"/>
      <c r="K24" s="16"/>
    </row>
    <row r="25" spans="1:11" ht="16.149999999999999" customHeight="1" x14ac:dyDescent="0.25">
      <c r="A25" s="56" t="s">
        <v>33</v>
      </c>
      <c r="B25" s="4"/>
      <c r="C25" s="16"/>
      <c r="D25" s="16">
        <v>50</v>
      </c>
      <c r="E25" s="5"/>
      <c r="F25" s="16"/>
      <c r="G25" s="16"/>
      <c r="H25" s="16"/>
      <c r="I25" s="16"/>
      <c r="J25" s="101"/>
      <c r="K25" s="16"/>
    </row>
    <row r="26" spans="1:11" ht="16.5" customHeight="1" x14ac:dyDescent="0.25">
      <c r="A26" s="43" t="s">
        <v>10</v>
      </c>
      <c r="B26" s="4">
        <v>34</v>
      </c>
      <c r="C26" s="2">
        <v>193</v>
      </c>
      <c r="D26" s="2">
        <v>125</v>
      </c>
      <c r="E26" s="9">
        <f t="shared" si="4"/>
        <v>6.5620000000000003</v>
      </c>
      <c r="F26" s="16"/>
      <c r="G26" s="16"/>
      <c r="H26" s="16"/>
      <c r="I26" s="16"/>
      <c r="J26" s="101"/>
      <c r="K26" s="16"/>
    </row>
    <row r="27" spans="1:11" ht="16.5" customHeight="1" x14ac:dyDescent="0.25">
      <c r="A27" s="43" t="s">
        <v>11</v>
      </c>
      <c r="B27" s="4">
        <v>34</v>
      </c>
      <c r="C27" s="2">
        <v>27</v>
      </c>
      <c r="D27" s="2">
        <v>20</v>
      </c>
      <c r="E27" s="9">
        <f t="shared" si="4"/>
        <v>0.91800000000000004</v>
      </c>
      <c r="F27" s="16"/>
      <c r="G27" s="16"/>
      <c r="H27" s="16"/>
      <c r="I27" s="16"/>
      <c r="J27" s="101"/>
      <c r="K27" s="16"/>
    </row>
    <row r="28" spans="1:11" ht="16.5" customHeight="1" x14ac:dyDescent="0.25">
      <c r="A28" s="43" t="s">
        <v>29</v>
      </c>
      <c r="B28" s="4">
        <v>41</v>
      </c>
      <c r="C28" s="2">
        <v>18</v>
      </c>
      <c r="D28" s="2">
        <v>15</v>
      </c>
      <c r="E28" s="9">
        <f t="shared" si="4"/>
        <v>0.73799999999999999</v>
      </c>
      <c r="F28" s="16"/>
      <c r="G28" s="16"/>
      <c r="H28" s="16"/>
      <c r="I28" s="16"/>
      <c r="J28" s="101"/>
      <c r="K28" s="16"/>
    </row>
    <row r="29" spans="1:11" ht="16.5" customHeight="1" x14ac:dyDescent="0.25">
      <c r="A29" s="43" t="s">
        <v>38</v>
      </c>
      <c r="B29" s="4">
        <v>195</v>
      </c>
      <c r="C29" s="2">
        <v>10</v>
      </c>
      <c r="D29" s="2">
        <v>10</v>
      </c>
      <c r="E29" s="9">
        <f t="shared" si="4"/>
        <v>1.95</v>
      </c>
      <c r="F29" s="16"/>
      <c r="G29" s="16"/>
      <c r="H29" s="16"/>
      <c r="I29" s="16"/>
      <c r="J29" s="101"/>
      <c r="K29" s="16"/>
    </row>
    <row r="30" spans="1:11" s="3" customFormat="1" ht="16.899999999999999" customHeight="1" x14ac:dyDescent="0.25">
      <c r="A30" s="46" t="s">
        <v>98</v>
      </c>
      <c r="B30" s="4"/>
      <c r="C30" s="7"/>
      <c r="D30" s="7"/>
      <c r="E30" s="8">
        <f>E31+E32</f>
        <v>5.1045999999999996</v>
      </c>
      <c r="F30" s="7">
        <v>200</v>
      </c>
      <c r="G30" s="7">
        <v>0.7</v>
      </c>
      <c r="H30" s="7">
        <v>0</v>
      </c>
      <c r="I30" s="7">
        <v>23.9</v>
      </c>
      <c r="J30" s="99">
        <v>98.4</v>
      </c>
      <c r="K30" s="7" t="s">
        <v>205</v>
      </c>
    </row>
    <row r="31" spans="1:11" s="68" customFormat="1" ht="15" customHeight="1" x14ac:dyDescent="0.25">
      <c r="A31" s="76" t="s">
        <v>15</v>
      </c>
      <c r="B31" s="4">
        <v>182</v>
      </c>
      <c r="C31" s="73">
        <v>20.3</v>
      </c>
      <c r="D31" s="73">
        <v>20</v>
      </c>
      <c r="E31" s="74">
        <f t="shared" ref="E31:E38" si="5">B31*C31/1000</f>
        <v>3.6945999999999999</v>
      </c>
      <c r="F31" s="66"/>
      <c r="G31" s="66"/>
      <c r="H31" s="66"/>
      <c r="I31" s="66"/>
      <c r="J31" s="108"/>
      <c r="K31" s="66"/>
    </row>
    <row r="32" spans="1:11" x14ac:dyDescent="0.25">
      <c r="A32" s="42" t="s">
        <v>14</v>
      </c>
      <c r="B32" s="4">
        <v>94</v>
      </c>
      <c r="C32" s="2">
        <v>15</v>
      </c>
      <c r="D32" s="2">
        <v>15</v>
      </c>
      <c r="E32" s="9">
        <f t="shared" si="5"/>
        <v>1.41</v>
      </c>
      <c r="F32" s="16"/>
      <c r="G32" s="16"/>
      <c r="H32" s="16"/>
      <c r="I32" s="16"/>
      <c r="J32" s="101"/>
      <c r="K32" s="16"/>
    </row>
    <row r="33" spans="1:11" hidden="1" x14ac:dyDescent="0.25">
      <c r="A33" s="42" t="s">
        <v>19</v>
      </c>
      <c r="B33" s="4"/>
      <c r="C33" s="2"/>
      <c r="D33" s="2"/>
      <c r="E33" s="9">
        <f t="shared" si="5"/>
        <v>0</v>
      </c>
      <c r="F33" s="16"/>
      <c r="G33" s="16"/>
      <c r="H33" s="16"/>
      <c r="I33" s="16"/>
      <c r="J33" s="101"/>
      <c r="K33" s="16"/>
    </row>
    <row r="34" spans="1:11" s="22" customFormat="1" hidden="1" x14ac:dyDescent="0.25">
      <c r="A34" s="49" t="s">
        <v>29</v>
      </c>
      <c r="B34" s="4"/>
      <c r="C34" s="20"/>
      <c r="D34" s="20"/>
      <c r="E34" s="9">
        <f t="shared" si="5"/>
        <v>0</v>
      </c>
      <c r="F34" s="21"/>
      <c r="G34" s="21"/>
      <c r="H34" s="21"/>
      <c r="I34" s="21"/>
      <c r="J34" s="103"/>
      <c r="K34" s="21"/>
    </row>
    <row r="35" spans="1:11" s="22" customFormat="1" hidden="1" x14ac:dyDescent="0.25">
      <c r="A35" s="49" t="s">
        <v>71</v>
      </c>
      <c r="B35" s="4"/>
      <c r="C35" s="20"/>
      <c r="D35" s="20"/>
      <c r="E35" s="9">
        <f t="shared" si="5"/>
        <v>0</v>
      </c>
      <c r="F35" s="21"/>
      <c r="G35" s="21"/>
      <c r="H35" s="21"/>
      <c r="I35" s="21"/>
      <c r="J35" s="103"/>
      <c r="K35" s="21"/>
    </row>
    <row r="36" spans="1:11" s="22" customFormat="1" hidden="1" x14ac:dyDescent="0.25">
      <c r="A36" s="49" t="s">
        <v>28</v>
      </c>
      <c r="B36" s="4"/>
      <c r="C36" s="20"/>
      <c r="D36" s="20"/>
      <c r="E36" s="9">
        <f t="shared" si="5"/>
        <v>0</v>
      </c>
      <c r="F36" s="21"/>
      <c r="G36" s="21"/>
      <c r="H36" s="21"/>
      <c r="I36" s="21"/>
      <c r="J36" s="103"/>
      <c r="K36" s="21"/>
    </row>
    <row r="37" spans="1:11" s="22" customFormat="1" hidden="1" x14ac:dyDescent="0.25">
      <c r="A37" s="49" t="s">
        <v>14</v>
      </c>
      <c r="B37" s="4"/>
      <c r="C37" s="20"/>
      <c r="D37" s="20"/>
      <c r="E37" s="9">
        <f t="shared" si="5"/>
        <v>0</v>
      </c>
      <c r="F37" s="21"/>
      <c r="G37" s="21"/>
      <c r="H37" s="21"/>
      <c r="I37" s="21"/>
      <c r="J37" s="103"/>
      <c r="K37" s="21"/>
    </row>
    <row r="38" spans="1:11" hidden="1" x14ac:dyDescent="0.25">
      <c r="A38" s="43" t="s">
        <v>38</v>
      </c>
      <c r="B38" s="4"/>
      <c r="C38" s="11"/>
      <c r="D38" s="11"/>
      <c r="E38" s="9">
        <f t="shared" si="5"/>
        <v>0</v>
      </c>
      <c r="F38" s="16"/>
      <c r="G38" s="16"/>
      <c r="H38" s="16"/>
      <c r="I38" s="16"/>
      <c r="J38" s="101"/>
      <c r="K38" s="16"/>
    </row>
    <row r="39" spans="1:11" ht="45" hidden="1" x14ac:dyDescent="0.25">
      <c r="A39" s="44" t="s">
        <v>46</v>
      </c>
      <c r="B39" s="4"/>
      <c r="C39" s="19"/>
      <c r="D39" s="19"/>
      <c r="E39" s="39">
        <f>B39*C39/1000</f>
        <v>0</v>
      </c>
      <c r="F39" s="21"/>
      <c r="G39" s="21"/>
      <c r="H39" s="21"/>
      <c r="I39" s="21"/>
      <c r="J39" s="103"/>
      <c r="K39" s="21"/>
    </row>
    <row r="40" spans="1:11" hidden="1" x14ac:dyDescent="0.25">
      <c r="A40" s="44" t="s">
        <v>14</v>
      </c>
      <c r="B40" s="4"/>
      <c r="C40" s="19"/>
      <c r="D40" s="19"/>
      <c r="E40" s="39">
        <f>B40*C40/1000</f>
        <v>0</v>
      </c>
      <c r="F40" s="21"/>
      <c r="G40" s="21"/>
      <c r="H40" s="21"/>
      <c r="I40" s="21"/>
      <c r="J40" s="103"/>
      <c r="K40" s="21"/>
    </row>
    <row r="41" spans="1:11" s="223" customFormat="1" ht="60" x14ac:dyDescent="0.25">
      <c r="A41" s="46" t="s">
        <v>313</v>
      </c>
      <c r="B41" s="130">
        <v>347</v>
      </c>
      <c r="C41" s="245"/>
      <c r="D41" s="245"/>
      <c r="E41" s="125">
        <f>B41*F41/1000</f>
        <v>32.965000000000003</v>
      </c>
      <c r="F41" s="127">
        <v>95</v>
      </c>
      <c r="G41" s="127"/>
      <c r="H41" s="127"/>
      <c r="I41" s="127"/>
      <c r="J41" s="128"/>
      <c r="K41" s="127"/>
    </row>
    <row r="42" spans="1:11" x14ac:dyDescent="0.25">
      <c r="A42" s="46" t="s">
        <v>23</v>
      </c>
      <c r="B42" s="4">
        <v>72</v>
      </c>
      <c r="C42" s="17">
        <v>20</v>
      </c>
      <c r="D42" s="17">
        <v>20</v>
      </c>
      <c r="E42" s="8">
        <f t="shared" ref="E42:E43" si="6">B42*C42/1000</f>
        <v>1.44</v>
      </c>
      <c r="F42" s="7">
        <v>20</v>
      </c>
      <c r="G42" s="7">
        <v>0.7</v>
      </c>
      <c r="H42" s="7">
        <v>0.1</v>
      </c>
      <c r="I42" s="7">
        <v>9.4</v>
      </c>
      <c r="J42" s="99">
        <v>41.3</v>
      </c>
      <c r="K42" s="7"/>
    </row>
    <row r="43" spans="1:11" x14ac:dyDescent="0.25">
      <c r="A43" s="46" t="s">
        <v>27</v>
      </c>
      <c r="B43" s="4">
        <v>72</v>
      </c>
      <c r="C43" s="17">
        <v>40</v>
      </c>
      <c r="D43" s="17">
        <v>40</v>
      </c>
      <c r="E43" s="8">
        <f t="shared" si="6"/>
        <v>2.88</v>
      </c>
      <c r="F43" s="7">
        <v>40</v>
      </c>
      <c r="G43" s="7">
        <v>2</v>
      </c>
      <c r="H43" s="7">
        <v>0.6</v>
      </c>
      <c r="I43" s="7">
        <v>16.2</v>
      </c>
      <c r="J43" s="99">
        <v>77.8</v>
      </c>
      <c r="K43" s="7"/>
    </row>
    <row r="44" spans="1:11" ht="43.5" customHeight="1" thickBot="1" x14ac:dyDescent="0.3"/>
    <row r="45" spans="1:11" ht="14.45" customHeight="1" x14ac:dyDescent="0.25">
      <c r="A45" s="286" t="s">
        <v>0</v>
      </c>
      <c r="B45" s="288" t="s">
        <v>1</v>
      </c>
      <c r="C45" s="290"/>
      <c r="D45" s="290"/>
      <c r="E45" s="290"/>
      <c r="F45" s="290"/>
      <c r="G45" s="291" t="s">
        <v>6</v>
      </c>
      <c r="H45" s="291"/>
      <c r="I45" s="291"/>
      <c r="J45" s="292"/>
      <c r="K45" s="303" t="s">
        <v>175</v>
      </c>
    </row>
    <row r="46" spans="1:11" ht="25.5" thickBot="1" x14ac:dyDescent="0.3">
      <c r="A46" s="287"/>
      <c r="B46" s="289"/>
      <c r="C46" s="31" t="s">
        <v>2</v>
      </c>
      <c r="D46" s="31" t="s">
        <v>3</v>
      </c>
      <c r="E46" s="31" t="s">
        <v>4</v>
      </c>
      <c r="F46" s="31" t="s">
        <v>263</v>
      </c>
      <c r="G46" s="32" t="s">
        <v>7</v>
      </c>
      <c r="H46" s="31" t="s">
        <v>8</v>
      </c>
      <c r="I46" s="31" t="s">
        <v>22</v>
      </c>
      <c r="J46" s="33" t="s">
        <v>9</v>
      </c>
      <c r="K46" s="304"/>
    </row>
    <row r="47" spans="1:11" ht="18.75" x14ac:dyDescent="0.3">
      <c r="A47" s="38" t="s">
        <v>47</v>
      </c>
      <c r="B47" s="14"/>
      <c r="C47" s="15"/>
      <c r="D47" s="15"/>
      <c r="E47" s="15"/>
      <c r="F47" s="34"/>
      <c r="G47" s="15"/>
      <c r="H47" s="15"/>
      <c r="I47" s="15"/>
      <c r="J47" s="30"/>
      <c r="K47" s="139"/>
    </row>
    <row r="48" spans="1:11" ht="15.75" x14ac:dyDescent="0.25">
      <c r="A48" s="78" t="s">
        <v>24</v>
      </c>
      <c r="B48" s="79"/>
      <c r="C48" s="79"/>
      <c r="D48" s="79"/>
      <c r="E48" s="83">
        <f>E49+E57+E66+E73+E84+E85</f>
        <v>116.66980000000001</v>
      </c>
      <c r="F48" s="83">
        <f t="shared" ref="F48:J48" si="7">F49+F57+F66+F73+F84+F85</f>
        <v>900</v>
      </c>
      <c r="G48" s="83">
        <f t="shared" si="7"/>
        <v>29.2</v>
      </c>
      <c r="H48" s="81">
        <f t="shared" si="7"/>
        <v>29.999999999999996</v>
      </c>
      <c r="I48" s="81">
        <f t="shared" si="7"/>
        <v>123.6</v>
      </c>
      <c r="J48" s="81">
        <f t="shared" si="7"/>
        <v>881.19999999999993</v>
      </c>
      <c r="K48" s="82"/>
    </row>
    <row r="49" spans="1:12" ht="58.15" customHeight="1" x14ac:dyDescent="0.25">
      <c r="A49" s="46" t="s">
        <v>93</v>
      </c>
      <c r="B49" s="4"/>
      <c r="C49" s="7"/>
      <c r="D49" s="7"/>
      <c r="E49" s="125">
        <f>E50+E52+E54+E55</f>
        <v>12.18</v>
      </c>
      <c r="F49" s="126">
        <v>100</v>
      </c>
      <c r="G49" s="127">
        <v>1.4</v>
      </c>
      <c r="H49" s="131">
        <v>4.5</v>
      </c>
      <c r="I49" s="127">
        <v>5.5</v>
      </c>
      <c r="J49" s="134">
        <v>68.099999999999994</v>
      </c>
      <c r="K49" s="134" t="s">
        <v>202</v>
      </c>
    </row>
    <row r="50" spans="1:12" ht="56.45" customHeight="1" x14ac:dyDescent="0.25">
      <c r="A50" s="62" t="s">
        <v>93</v>
      </c>
      <c r="B50" s="130">
        <v>116</v>
      </c>
      <c r="C50" s="136">
        <v>105</v>
      </c>
      <c r="D50" s="136">
        <v>100</v>
      </c>
      <c r="E50" s="137">
        <f>B50*C50/1000</f>
        <v>12.18</v>
      </c>
      <c r="F50" s="136"/>
      <c r="G50" s="136"/>
      <c r="H50" s="136"/>
      <c r="I50" s="136"/>
      <c r="J50" s="138"/>
      <c r="K50" s="138"/>
      <c r="L50" s="29"/>
    </row>
    <row r="51" spans="1:12" hidden="1" x14ac:dyDescent="0.25">
      <c r="A51" s="42" t="s">
        <v>14</v>
      </c>
      <c r="B51" s="4"/>
      <c r="C51" s="11"/>
      <c r="D51" s="11"/>
      <c r="E51" s="9">
        <f>B51*C51/1000</f>
        <v>0</v>
      </c>
      <c r="F51" s="11"/>
      <c r="G51" s="11"/>
      <c r="H51" s="11"/>
      <c r="I51" s="11"/>
      <c r="J51" s="48"/>
      <c r="K51" s="48"/>
    </row>
    <row r="52" spans="1:12" hidden="1" x14ac:dyDescent="0.25">
      <c r="A52" s="42" t="s">
        <v>10</v>
      </c>
      <c r="B52" s="4"/>
      <c r="C52" s="11"/>
      <c r="D52" s="11"/>
      <c r="E52" s="9">
        <f t="shared" ref="E52:E55" si="8">B52*C52/1000</f>
        <v>0</v>
      </c>
      <c r="F52" s="11"/>
      <c r="G52" s="11"/>
      <c r="H52" s="11"/>
      <c r="I52" s="11"/>
      <c r="J52" s="48"/>
      <c r="K52" s="48"/>
    </row>
    <row r="53" spans="1:12" ht="30" hidden="1" x14ac:dyDescent="0.25">
      <c r="A53" s="42" t="s">
        <v>61</v>
      </c>
      <c r="B53" s="4"/>
      <c r="C53" s="11"/>
      <c r="D53" s="11"/>
      <c r="E53" s="9"/>
      <c r="F53" s="11"/>
      <c r="G53" s="11"/>
      <c r="H53" s="11"/>
      <c r="I53" s="11"/>
      <c r="J53" s="48"/>
      <c r="K53" s="48"/>
    </row>
    <row r="54" spans="1:12" ht="60" hidden="1" x14ac:dyDescent="0.25">
      <c r="A54" s="42" t="s">
        <v>64</v>
      </c>
      <c r="B54" s="4"/>
      <c r="C54" s="11"/>
      <c r="D54" s="11"/>
      <c r="E54" s="9">
        <f t="shared" si="8"/>
        <v>0</v>
      </c>
      <c r="F54" s="11"/>
      <c r="G54" s="11"/>
      <c r="H54" s="11"/>
      <c r="I54" s="11"/>
      <c r="J54" s="48"/>
      <c r="K54" s="48"/>
    </row>
    <row r="55" spans="1:12" hidden="1" x14ac:dyDescent="0.25">
      <c r="A55" s="42" t="s">
        <v>38</v>
      </c>
      <c r="B55" s="4"/>
      <c r="C55" s="11"/>
      <c r="D55" s="11"/>
      <c r="E55" s="9">
        <f t="shared" si="8"/>
        <v>0</v>
      </c>
      <c r="F55" s="11"/>
      <c r="G55" s="11"/>
      <c r="H55" s="11"/>
      <c r="I55" s="11"/>
      <c r="J55" s="48"/>
      <c r="K55" s="48"/>
    </row>
    <row r="56" spans="1:12" hidden="1" x14ac:dyDescent="0.25">
      <c r="A56" s="42"/>
      <c r="B56" s="4"/>
      <c r="C56" s="11"/>
      <c r="D56" s="11"/>
      <c r="E56" s="9"/>
      <c r="F56" s="11"/>
      <c r="G56" s="11"/>
      <c r="H56" s="11"/>
      <c r="I56" s="11"/>
      <c r="J56" s="48"/>
      <c r="K56" s="48"/>
    </row>
    <row r="57" spans="1:12" ht="30" x14ac:dyDescent="0.25">
      <c r="A57" s="46" t="s">
        <v>94</v>
      </c>
      <c r="B57" s="4"/>
      <c r="C57" s="7"/>
      <c r="D57" s="7"/>
      <c r="E57" s="8">
        <f>SUM(E58:E64)</f>
        <v>17.167200000000001</v>
      </c>
      <c r="F57" s="37">
        <v>250</v>
      </c>
      <c r="G57" s="7">
        <v>6.5</v>
      </c>
      <c r="H57" s="7">
        <v>6.4</v>
      </c>
      <c r="I57" s="7">
        <v>20.100000000000001</v>
      </c>
      <c r="J57" s="99">
        <v>164</v>
      </c>
      <c r="K57" s="7" t="s">
        <v>203</v>
      </c>
    </row>
    <row r="58" spans="1:12" ht="30.6" customHeight="1" x14ac:dyDescent="0.25">
      <c r="A58" s="49" t="s">
        <v>95</v>
      </c>
      <c r="B58" s="4">
        <v>285</v>
      </c>
      <c r="C58" s="20">
        <v>29</v>
      </c>
      <c r="D58" s="20">
        <v>26</v>
      </c>
      <c r="E58" s="9">
        <f t="shared" ref="E58:E64" si="9">B58*C58/1000</f>
        <v>8.2650000000000006</v>
      </c>
      <c r="F58" s="21"/>
      <c r="G58" s="21"/>
      <c r="H58" s="21"/>
      <c r="I58" s="21"/>
      <c r="J58" s="103"/>
      <c r="K58" s="21"/>
    </row>
    <row r="59" spans="1:12" ht="30" x14ac:dyDescent="0.25">
      <c r="A59" s="171" t="s">
        <v>281</v>
      </c>
      <c r="B59" s="4">
        <v>63</v>
      </c>
      <c r="C59" s="11">
        <v>5</v>
      </c>
      <c r="D59" s="11">
        <v>5</v>
      </c>
      <c r="E59" s="9">
        <f t="shared" si="9"/>
        <v>0.315</v>
      </c>
      <c r="F59" s="5"/>
      <c r="G59" s="5"/>
      <c r="H59" s="5"/>
      <c r="I59" s="5"/>
      <c r="J59" s="64"/>
      <c r="K59" s="5"/>
    </row>
    <row r="60" spans="1:12" x14ac:dyDescent="0.25">
      <c r="A60" s="13" t="s">
        <v>10</v>
      </c>
      <c r="B60" s="4">
        <v>34</v>
      </c>
      <c r="C60" s="11">
        <v>77</v>
      </c>
      <c r="D60" s="11">
        <v>50</v>
      </c>
      <c r="E60" s="9">
        <f t="shared" si="9"/>
        <v>2.6179999999999999</v>
      </c>
      <c r="F60" s="5"/>
      <c r="G60" s="5"/>
      <c r="H60" s="5"/>
      <c r="I60" s="5"/>
      <c r="J60" s="64"/>
      <c r="K60" s="5"/>
    </row>
    <row r="61" spans="1:12" x14ac:dyDescent="0.25">
      <c r="A61" s="42" t="s">
        <v>29</v>
      </c>
      <c r="B61" s="4">
        <v>41</v>
      </c>
      <c r="C61" s="11">
        <v>12</v>
      </c>
      <c r="D61" s="11">
        <v>10</v>
      </c>
      <c r="E61" s="9">
        <f t="shared" si="9"/>
        <v>0.49199999999999999</v>
      </c>
      <c r="F61" s="5"/>
      <c r="G61" s="5"/>
      <c r="H61" s="5"/>
      <c r="I61" s="5"/>
      <c r="J61" s="64"/>
      <c r="K61" s="5"/>
    </row>
    <row r="62" spans="1:12" ht="12.75" customHeight="1" x14ac:dyDescent="0.25">
      <c r="A62" s="42" t="s">
        <v>11</v>
      </c>
      <c r="B62" s="4">
        <v>34</v>
      </c>
      <c r="C62" s="11">
        <v>13.3</v>
      </c>
      <c r="D62" s="11">
        <v>10</v>
      </c>
      <c r="E62" s="9">
        <f t="shared" si="9"/>
        <v>0.45220000000000005</v>
      </c>
      <c r="F62" s="5"/>
      <c r="G62" s="5"/>
      <c r="H62" s="5"/>
      <c r="I62" s="5"/>
      <c r="J62" s="64"/>
      <c r="K62" s="5"/>
    </row>
    <row r="63" spans="1:12" hidden="1" x14ac:dyDescent="0.25">
      <c r="A63" s="42" t="s">
        <v>18</v>
      </c>
      <c r="B63" s="4"/>
      <c r="C63" s="11"/>
      <c r="D63" s="11"/>
      <c r="E63" s="9">
        <f t="shared" si="9"/>
        <v>0</v>
      </c>
      <c r="F63" s="5"/>
      <c r="G63" s="5"/>
      <c r="H63" s="5"/>
      <c r="I63" s="5"/>
      <c r="J63" s="64"/>
      <c r="K63" s="5"/>
    </row>
    <row r="64" spans="1:12" x14ac:dyDescent="0.25">
      <c r="A64" s="42" t="s">
        <v>36</v>
      </c>
      <c r="B64" s="4">
        <v>1005</v>
      </c>
      <c r="C64" s="11">
        <v>5</v>
      </c>
      <c r="D64" s="11">
        <v>5</v>
      </c>
      <c r="E64" s="9">
        <f t="shared" si="9"/>
        <v>5.0250000000000004</v>
      </c>
      <c r="F64" s="5"/>
      <c r="G64" s="5"/>
      <c r="H64" s="5"/>
      <c r="I64" s="5"/>
      <c r="J64" s="64"/>
      <c r="K64" s="5"/>
    </row>
    <row r="65" spans="1:11" hidden="1" x14ac:dyDescent="0.25">
      <c r="A65" s="42" t="s">
        <v>13</v>
      </c>
      <c r="B65" s="4"/>
      <c r="C65" s="11"/>
      <c r="D65" s="11"/>
      <c r="E65" s="9">
        <f t="shared" ref="E65:E85" si="10">B65*C65/1000</f>
        <v>0</v>
      </c>
      <c r="F65" s="5"/>
      <c r="G65" s="5"/>
      <c r="H65" s="5"/>
      <c r="I65" s="5"/>
      <c r="J65" s="58"/>
      <c r="K65" s="58"/>
    </row>
    <row r="66" spans="1:11" ht="30" x14ac:dyDescent="0.25">
      <c r="A66" s="46" t="s">
        <v>96</v>
      </c>
      <c r="B66" s="4"/>
      <c r="C66" s="17"/>
      <c r="D66" s="17"/>
      <c r="E66" s="8">
        <f>E67+E68+E69+E70+E71+E72</f>
        <v>75.018000000000001</v>
      </c>
      <c r="F66" s="7">
        <v>250</v>
      </c>
      <c r="G66" s="7">
        <v>15.7</v>
      </c>
      <c r="H66" s="7">
        <v>17.899999999999999</v>
      </c>
      <c r="I66" s="7">
        <v>32.299999999999997</v>
      </c>
      <c r="J66" s="47">
        <v>352.9</v>
      </c>
      <c r="K66" s="47" t="s">
        <v>204</v>
      </c>
    </row>
    <row r="67" spans="1:11" ht="16.899999999999999" customHeight="1" x14ac:dyDescent="0.25">
      <c r="A67" s="43" t="s">
        <v>151</v>
      </c>
      <c r="B67" s="4">
        <v>784</v>
      </c>
      <c r="C67" s="2">
        <v>79</v>
      </c>
      <c r="D67" s="2">
        <v>79</v>
      </c>
      <c r="E67" s="9">
        <f t="shared" si="10"/>
        <v>61.936</v>
      </c>
      <c r="F67" s="16"/>
      <c r="G67" s="16"/>
      <c r="H67" s="16"/>
      <c r="I67" s="16"/>
      <c r="J67" s="51"/>
      <c r="K67" s="51"/>
    </row>
    <row r="68" spans="1:11" ht="16.149999999999999" customHeight="1" x14ac:dyDescent="0.25">
      <c r="A68" s="56" t="s">
        <v>33</v>
      </c>
      <c r="B68" s="4"/>
      <c r="C68" s="16"/>
      <c r="D68" s="16">
        <v>50</v>
      </c>
      <c r="E68" s="9"/>
      <c r="F68" s="16"/>
      <c r="G68" s="16"/>
      <c r="H68" s="16"/>
      <c r="I68" s="16"/>
      <c r="J68" s="51"/>
      <c r="K68" s="51"/>
    </row>
    <row r="69" spans="1:11" ht="13.9" customHeight="1" x14ac:dyDescent="0.25">
      <c r="A69" s="43" t="s">
        <v>10</v>
      </c>
      <c r="B69" s="4">
        <v>34</v>
      </c>
      <c r="C69" s="2">
        <v>254</v>
      </c>
      <c r="D69" s="2">
        <v>165</v>
      </c>
      <c r="E69" s="9">
        <f t="shared" si="10"/>
        <v>8.6359999999999992</v>
      </c>
      <c r="F69" s="16"/>
      <c r="G69" s="16"/>
      <c r="H69" s="16"/>
      <c r="I69" s="16"/>
      <c r="J69" s="51"/>
      <c r="K69" s="51"/>
    </row>
    <row r="70" spans="1:11" ht="15" customHeight="1" x14ac:dyDescent="0.25">
      <c r="A70" s="43" t="s">
        <v>11</v>
      </c>
      <c r="B70" s="4">
        <v>34</v>
      </c>
      <c r="C70" s="2">
        <v>33</v>
      </c>
      <c r="D70" s="2">
        <v>25</v>
      </c>
      <c r="E70" s="9">
        <f t="shared" si="10"/>
        <v>1.1220000000000001</v>
      </c>
      <c r="F70" s="16"/>
      <c r="G70" s="16"/>
      <c r="H70" s="16"/>
      <c r="I70" s="16"/>
      <c r="J70" s="51"/>
      <c r="K70" s="51"/>
    </row>
    <row r="71" spans="1:11" ht="16.5" customHeight="1" x14ac:dyDescent="0.25">
      <c r="A71" s="43" t="s">
        <v>29</v>
      </c>
      <c r="B71" s="4">
        <v>41</v>
      </c>
      <c r="C71" s="2">
        <v>24</v>
      </c>
      <c r="D71" s="2">
        <v>20</v>
      </c>
      <c r="E71" s="9">
        <f t="shared" si="10"/>
        <v>0.98399999999999999</v>
      </c>
      <c r="F71" s="16"/>
      <c r="G71" s="16"/>
      <c r="H71" s="16"/>
      <c r="I71" s="16"/>
      <c r="J71" s="51"/>
      <c r="K71" s="51"/>
    </row>
    <row r="72" spans="1:11" ht="16.5" customHeight="1" x14ac:dyDescent="0.25">
      <c r="A72" s="43" t="s">
        <v>38</v>
      </c>
      <c r="B72" s="4">
        <v>195</v>
      </c>
      <c r="C72" s="2">
        <v>12</v>
      </c>
      <c r="D72" s="2">
        <v>12</v>
      </c>
      <c r="E72" s="9">
        <f t="shared" si="10"/>
        <v>2.34</v>
      </c>
      <c r="F72" s="16"/>
      <c r="G72" s="16"/>
      <c r="H72" s="16"/>
      <c r="I72" s="16"/>
      <c r="J72" s="51"/>
      <c r="K72" s="51"/>
    </row>
    <row r="73" spans="1:11" s="3" customFormat="1" ht="16.899999999999999" customHeight="1" x14ac:dyDescent="0.25">
      <c r="A73" s="46" t="s">
        <v>98</v>
      </c>
      <c r="B73" s="4"/>
      <c r="C73" s="7"/>
      <c r="D73" s="7"/>
      <c r="E73" s="8">
        <f>E74+E75</f>
        <v>5.1045999999999996</v>
      </c>
      <c r="F73" s="7">
        <v>200</v>
      </c>
      <c r="G73" s="7">
        <v>0.7</v>
      </c>
      <c r="H73" s="7">
        <v>0</v>
      </c>
      <c r="I73" s="7">
        <v>23.9</v>
      </c>
      <c r="J73" s="47">
        <v>98.4</v>
      </c>
      <c r="K73" s="47" t="s">
        <v>205</v>
      </c>
    </row>
    <row r="74" spans="1:11" s="68" customFormat="1" ht="15" customHeight="1" x14ac:dyDescent="0.25">
      <c r="A74" s="76" t="s">
        <v>15</v>
      </c>
      <c r="B74" s="4">
        <v>182</v>
      </c>
      <c r="C74" s="73">
        <v>20.3</v>
      </c>
      <c r="D74" s="73">
        <v>20</v>
      </c>
      <c r="E74" s="74">
        <f t="shared" si="10"/>
        <v>3.6945999999999999</v>
      </c>
      <c r="F74" s="66"/>
      <c r="G74" s="66"/>
      <c r="H74" s="66"/>
      <c r="I74" s="66"/>
      <c r="J74" s="67"/>
      <c r="K74" s="67"/>
    </row>
    <row r="75" spans="1:11" x14ac:dyDescent="0.25">
      <c r="A75" s="42" t="s">
        <v>14</v>
      </c>
      <c r="B75" s="4">
        <v>94</v>
      </c>
      <c r="C75" s="2">
        <v>15</v>
      </c>
      <c r="D75" s="2">
        <v>15</v>
      </c>
      <c r="E75" s="9">
        <f t="shared" si="10"/>
        <v>1.41</v>
      </c>
      <c r="F75" s="16"/>
      <c r="G75" s="16"/>
      <c r="H75" s="16"/>
      <c r="I75" s="16"/>
      <c r="J75" s="51"/>
      <c r="K75" s="51"/>
    </row>
    <row r="76" spans="1:11" hidden="1" x14ac:dyDescent="0.25">
      <c r="A76" s="42" t="s">
        <v>19</v>
      </c>
      <c r="B76" s="4"/>
      <c r="C76" s="2"/>
      <c r="D76" s="2"/>
      <c r="E76" s="9">
        <f t="shared" si="10"/>
        <v>0</v>
      </c>
      <c r="F76" s="16"/>
      <c r="G76" s="16"/>
      <c r="H76" s="16"/>
      <c r="I76" s="16"/>
      <c r="J76" s="51"/>
      <c r="K76" s="51"/>
    </row>
    <row r="77" spans="1:11" s="22" customFormat="1" hidden="1" x14ac:dyDescent="0.25">
      <c r="A77" s="49" t="s">
        <v>29</v>
      </c>
      <c r="B77" s="4"/>
      <c r="C77" s="20"/>
      <c r="D77" s="20"/>
      <c r="E77" s="9">
        <f t="shared" si="10"/>
        <v>0</v>
      </c>
      <c r="F77" s="21"/>
      <c r="G77" s="21"/>
      <c r="H77" s="21"/>
      <c r="I77" s="21"/>
      <c r="J77" s="50"/>
      <c r="K77" s="50"/>
    </row>
    <row r="78" spans="1:11" s="22" customFormat="1" hidden="1" x14ac:dyDescent="0.25">
      <c r="A78" s="49" t="s">
        <v>71</v>
      </c>
      <c r="B78" s="4"/>
      <c r="C78" s="20"/>
      <c r="D78" s="20"/>
      <c r="E78" s="9">
        <f t="shared" si="10"/>
        <v>0</v>
      </c>
      <c r="F78" s="21"/>
      <c r="G78" s="21"/>
      <c r="H78" s="21"/>
      <c r="I78" s="21"/>
      <c r="J78" s="50"/>
      <c r="K78" s="50"/>
    </row>
    <row r="79" spans="1:11" s="22" customFormat="1" hidden="1" x14ac:dyDescent="0.25">
      <c r="A79" s="49" t="s">
        <v>28</v>
      </c>
      <c r="B79" s="4"/>
      <c r="C79" s="20"/>
      <c r="D79" s="20"/>
      <c r="E79" s="9">
        <f t="shared" si="10"/>
        <v>0</v>
      </c>
      <c r="F79" s="21"/>
      <c r="G79" s="21"/>
      <c r="H79" s="21"/>
      <c r="I79" s="21"/>
      <c r="J79" s="50"/>
      <c r="K79" s="50"/>
    </row>
    <row r="80" spans="1:11" s="22" customFormat="1" hidden="1" x14ac:dyDescent="0.25">
      <c r="A80" s="49" t="s">
        <v>14</v>
      </c>
      <c r="B80" s="4"/>
      <c r="C80" s="20"/>
      <c r="D80" s="20"/>
      <c r="E80" s="9">
        <f t="shared" si="10"/>
        <v>0</v>
      </c>
      <c r="F80" s="21"/>
      <c r="G80" s="21"/>
      <c r="H80" s="21"/>
      <c r="I80" s="21"/>
      <c r="J80" s="50"/>
      <c r="K80" s="50"/>
    </row>
    <row r="81" spans="1:11" hidden="1" x14ac:dyDescent="0.25">
      <c r="A81" s="43" t="s">
        <v>38</v>
      </c>
      <c r="B81" s="4"/>
      <c r="C81" s="11"/>
      <c r="D81" s="11"/>
      <c r="E81" s="9">
        <f t="shared" si="10"/>
        <v>0</v>
      </c>
      <c r="F81" s="16"/>
      <c r="G81" s="16"/>
      <c r="H81" s="16"/>
      <c r="I81" s="16"/>
      <c r="J81" s="51"/>
      <c r="K81" s="51"/>
    </row>
    <row r="82" spans="1:11" ht="45" hidden="1" x14ac:dyDescent="0.25">
      <c r="A82" s="44" t="s">
        <v>46</v>
      </c>
      <c r="B82" s="4"/>
      <c r="C82" s="19"/>
      <c r="D82" s="19"/>
      <c r="E82" s="39">
        <f>B82*C82/1000</f>
        <v>0</v>
      </c>
      <c r="F82" s="21"/>
      <c r="G82" s="21"/>
      <c r="H82" s="21"/>
      <c r="I82" s="21"/>
      <c r="J82" s="50"/>
      <c r="K82" s="50"/>
    </row>
    <row r="83" spans="1:11" hidden="1" x14ac:dyDescent="0.25">
      <c r="A83" s="44" t="s">
        <v>14</v>
      </c>
      <c r="B83" s="4"/>
      <c r="C83" s="19"/>
      <c r="D83" s="19"/>
      <c r="E83" s="39">
        <f>B83*C83/1000</f>
        <v>0</v>
      </c>
      <c r="F83" s="21"/>
      <c r="G83" s="21"/>
      <c r="H83" s="21"/>
      <c r="I83" s="21"/>
      <c r="J83" s="50"/>
      <c r="K83" s="50"/>
    </row>
    <row r="84" spans="1:11" x14ac:dyDescent="0.25">
      <c r="A84" s="46" t="s">
        <v>23</v>
      </c>
      <c r="B84" s="4">
        <v>72</v>
      </c>
      <c r="C84" s="17">
        <v>40</v>
      </c>
      <c r="D84" s="17">
        <v>40</v>
      </c>
      <c r="E84" s="8">
        <f t="shared" si="10"/>
        <v>2.88</v>
      </c>
      <c r="F84" s="7">
        <v>40</v>
      </c>
      <c r="G84" s="7">
        <v>1.9</v>
      </c>
      <c r="H84" s="7">
        <v>0.4</v>
      </c>
      <c r="I84" s="7">
        <v>17.5</v>
      </c>
      <c r="J84" s="47">
        <v>81</v>
      </c>
      <c r="K84" s="47"/>
    </row>
    <row r="85" spans="1:11" ht="15.75" thickBot="1" x14ac:dyDescent="0.3">
      <c r="A85" s="90" t="s">
        <v>27</v>
      </c>
      <c r="B85" s="4">
        <v>72</v>
      </c>
      <c r="C85" s="92">
        <v>60</v>
      </c>
      <c r="D85" s="92">
        <v>60</v>
      </c>
      <c r="E85" s="93">
        <f t="shared" si="10"/>
        <v>4.32</v>
      </c>
      <c r="F85" s="94">
        <v>60</v>
      </c>
      <c r="G85" s="94">
        <v>3</v>
      </c>
      <c r="H85" s="94">
        <v>0.8</v>
      </c>
      <c r="I85" s="94">
        <v>24.3</v>
      </c>
      <c r="J85" s="95">
        <v>116.8</v>
      </c>
      <c r="K85" s="95"/>
    </row>
    <row r="86" spans="1:11" x14ac:dyDescent="0.25">
      <c r="G86" s="52"/>
      <c r="H86" s="52"/>
      <c r="I86" s="52"/>
      <c r="J86" s="52"/>
      <c r="K86" s="52"/>
    </row>
    <row r="89" spans="1:11" ht="18.600000000000001" customHeight="1" x14ac:dyDescent="0.25"/>
  </sheetData>
  <mergeCells count="10">
    <mergeCell ref="K2:K3"/>
    <mergeCell ref="K45:K46"/>
    <mergeCell ref="A45:A46"/>
    <mergeCell ref="B45:B46"/>
    <mergeCell ref="C45:F45"/>
    <mergeCell ref="G45:J45"/>
    <mergeCell ref="A2:A3"/>
    <mergeCell ref="B2:B3"/>
    <mergeCell ref="C2:F2"/>
    <mergeCell ref="G2:J2"/>
  </mergeCells>
  <pageMargins left="0.43307086614173229" right="0.19685039370078741" top="0" bottom="0" header="0.15748031496062992" footer="0.1574803149606299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A37" workbookViewId="0">
      <selection activeCell="M99" sqref="M99"/>
    </sheetView>
  </sheetViews>
  <sheetFormatPr defaultColWidth="9.140625" defaultRowHeight="15" x14ac:dyDescent="0.25"/>
  <cols>
    <col min="1" max="1" width="29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7.7109375" style="1" customWidth="1"/>
    <col min="6" max="6" width="5.85546875" style="1" customWidth="1"/>
    <col min="7" max="7" width="6" style="1" customWidth="1"/>
    <col min="8" max="8" width="6.28515625" style="1" customWidth="1"/>
    <col min="9" max="9" width="6.42578125" style="1" customWidth="1"/>
    <col min="10" max="10" width="6.7109375" style="1" customWidth="1"/>
    <col min="11" max="11" width="8.2851562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5" t="s">
        <v>264</v>
      </c>
    </row>
    <row r="3" spans="1:11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263</v>
      </c>
      <c r="G3" s="32" t="s">
        <v>7</v>
      </c>
      <c r="H3" s="31" t="s">
        <v>8</v>
      </c>
      <c r="I3" s="31" t="s">
        <v>22</v>
      </c>
      <c r="J3" s="98" t="s">
        <v>9</v>
      </c>
      <c r="K3" s="306"/>
    </row>
    <row r="4" spans="1:11" ht="18.75" x14ac:dyDescent="0.3">
      <c r="A4" s="38" t="s">
        <v>50</v>
      </c>
      <c r="B4" s="14"/>
      <c r="C4" s="15"/>
      <c r="D4" s="15"/>
      <c r="E4" s="15"/>
      <c r="F4" s="34"/>
      <c r="G4" s="15"/>
      <c r="H4" s="15"/>
      <c r="I4" s="15"/>
      <c r="J4" s="15"/>
      <c r="K4" s="105"/>
    </row>
    <row r="5" spans="1:11" ht="15.75" x14ac:dyDescent="0.25">
      <c r="A5" s="78" t="s">
        <v>24</v>
      </c>
      <c r="B5" s="79"/>
      <c r="C5" s="79"/>
      <c r="D5" s="79"/>
      <c r="E5" s="80">
        <f>E6+E14+E28+E36+E46+E49+E50</f>
        <v>97.085999999999999</v>
      </c>
      <c r="F5" s="121">
        <f t="shared" ref="F5:J5" si="0">F6+F14+F28+F36+F46+F49+F50</f>
        <v>810</v>
      </c>
      <c r="G5" s="81">
        <f t="shared" si="0"/>
        <v>32.799999999999997</v>
      </c>
      <c r="H5" s="81">
        <f t="shared" si="0"/>
        <v>25.400000000000006</v>
      </c>
      <c r="I5" s="81">
        <f t="shared" si="0"/>
        <v>94.800000000000011</v>
      </c>
      <c r="J5" s="81">
        <f t="shared" si="0"/>
        <v>737.9</v>
      </c>
      <c r="K5" s="80"/>
    </row>
    <row r="6" spans="1:11" s="28" customFormat="1" ht="45" x14ac:dyDescent="0.25">
      <c r="A6" s="124" t="s">
        <v>310</v>
      </c>
      <c r="B6" s="127"/>
      <c r="C6" s="127"/>
      <c r="D6" s="127"/>
      <c r="E6" s="125">
        <f>E7+E9+E11+E12</f>
        <v>8.6620000000000008</v>
      </c>
      <c r="F6" s="126">
        <v>60</v>
      </c>
      <c r="G6" s="127">
        <v>0.7</v>
      </c>
      <c r="H6" s="131">
        <v>0.1</v>
      </c>
      <c r="I6" s="127">
        <v>2.7</v>
      </c>
      <c r="J6" s="128">
        <v>14.3</v>
      </c>
      <c r="K6" s="7" t="s">
        <v>206</v>
      </c>
    </row>
    <row r="7" spans="1:11" ht="30" x14ac:dyDescent="0.25">
      <c r="A7" s="42" t="s">
        <v>25</v>
      </c>
      <c r="B7" s="4">
        <v>142</v>
      </c>
      <c r="C7" s="11">
        <v>61</v>
      </c>
      <c r="D7" s="11">
        <v>60</v>
      </c>
      <c r="E7" s="9">
        <f>B7*C7/1000</f>
        <v>8.6620000000000008</v>
      </c>
      <c r="F7" s="11"/>
      <c r="G7" s="11"/>
      <c r="H7" s="11"/>
      <c r="I7" s="11"/>
      <c r="J7" s="100"/>
      <c r="K7" s="11"/>
    </row>
    <row r="8" spans="1:11" hidden="1" x14ac:dyDescent="0.25">
      <c r="A8" s="42" t="s">
        <v>14</v>
      </c>
      <c r="B8" s="4"/>
      <c r="C8" s="11"/>
      <c r="D8" s="11"/>
      <c r="E8" s="9">
        <f>B8*C8/1000</f>
        <v>0</v>
      </c>
      <c r="F8" s="11"/>
      <c r="G8" s="11"/>
      <c r="H8" s="11"/>
      <c r="I8" s="11"/>
      <c r="J8" s="100"/>
      <c r="K8" s="11"/>
    </row>
    <row r="9" spans="1:11" hidden="1" x14ac:dyDescent="0.25">
      <c r="A9" s="42" t="s">
        <v>10</v>
      </c>
      <c r="B9" s="4"/>
      <c r="C9" s="11"/>
      <c r="D9" s="11"/>
      <c r="E9" s="9">
        <f t="shared" ref="E9" si="1">B9*C9/1000</f>
        <v>0</v>
      </c>
      <c r="F9" s="11"/>
      <c r="G9" s="11"/>
      <c r="H9" s="11"/>
      <c r="I9" s="11"/>
      <c r="J9" s="100"/>
      <c r="K9" s="11"/>
    </row>
    <row r="10" spans="1:11" hidden="1" x14ac:dyDescent="0.25">
      <c r="A10" s="42" t="s">
        <v>61</v>
      </c>
      <c r="B10" s="4"/>
      <c r="C10" s="11"/>
      <c r="D10" s="11"/>
      <c r="E10" s="9"/>
      <c r="F10" s="11"/>
      <c r="G10" s="11"/>
      <c r="H10" s="11"/>
      <c r="I10" s="11"/>
      <c r="J10" s="100"/>
      <c r="K10" s="11"/>
    </row>
    <row r="11" spans="1:11" ht="45" hidden="1" x14ac:dyDescent="0.25">
      <c r="A11" s="42" t="s">
        <v>64</v>
      </c>
      <c r="B11" s="4"/>
      <c r="C11" s="11"/>
      <c r="D11" s="11"/>
      <c r="E11" s="9">
        <f t="shared" ref="E11:E12" si="2">B11*C11/1000</f>
        <v>0</v>
      </c>
      <c r="F11" s="11"/>
      <c r="G11" s="11"/>
      <c r="H11" s="11"/>
      <c r="I11" s="11"/>
      <c r="J11" s="100"/>
      <c r="K11" s="11"/>
    </row>
    <row r="12" spans="1:11" hidden="1" x14ac:dyDescent="0.25">
      <c r="A12" s="42" t="s">
        <v>38</v>
      </c>
      <c r="B12" s="4"/>
      <c r="C12" s="11"/>
      <c r="D12" s="11"/>
      <c r="E12" s="9">
        <f t="shared" si="2"/>
        <v>0</v>
      </c>
      <c r="F12" s="11"/>
      <c r="G12" s="11"/>
      <c r="H12" s="11"/>
      <c r="I12" s="11"/>
      <c r="J12" s="100"/>
      <c r="K12" s="11"/>
    </row>
    <row r="13" spans="1:11" hidden="1" x14ac:dyDescent="0.25">
      <c r="A13" s="42"/>
      <c r="B13" s="4"/>
      <c r="C13" s="11"/>
      <c r="D13" s="11"/>
      <c r="E13" s="9"/>
      <c r="F13" s="11"/>
      <c r="G13" s="11"/>
      <c r="H13" s="11"/>
      <c r="I13" s="11"/>
      <c r="J13" s="100"/>
      <c r="K13" s="11"/>
    </row>
    <row r="14" spans="1:11" s="28" customFormat="1" ht="29.45" customHeight="1" x14ac:dyDescent="0.25">
      <c r="A14" s="216" t="s">
        <v>303</v>
      </c>
      <c r="B14" s="206"/>
      <c r="C14" s="7"/>
      <c r="D14" s="7"/>
      <c r="E14" s="125">
        <f>E15+E16+E17+E18+E19+E20+E21+E22+E23+E24</f>
        <v>24.238000000000003</v>
      </c>
      <c r="F14" s="127">
        <v>250</v>
      </c>
      <c r="G14" s="127">
        <v>4.3</v>
      </c>
      <c r="H14" s="127">
        <v>5.7</v>
      </c>
      <c r="I14" s="127">
        <v>16.7</v>
      </c>
      <c r="J14" s="134">
        <v>135</v>
      </c>
      <c r="K14" s="7" t="s">
        <v>180</v>
      </c>
    </row>
    <row r="15" spans="1:11" x14ac:dyDescent="0.25">
      <c r="A15" s="42" t="s">
        <v>155</v>
      </c>
      <c r="B15" s="206">
        <v>30</v>
      </c>
      <c r="C15" s="2">
        <v>25</v>
      </c>
      <c r="D15" s="2">
        <v>20</v>
      </c>
      <c r="E15" s="6">
        <f t="shared" ref="E15:E24" si="3">B15*C15/1000</f>
        <v>0.75</v>
      </c>
      <c r="F15" s="2"/>
      <c r="G15" s="2"/>
      <c r="H15" s="2"/>
      <c r="I15" s="2"/>
      <c r="J15" s="218"/>
      <c r="K15" s="21"/>
    </row>
    <row r="16" spans="1:11" s="220" customFormat="1" x14ac:dyDescent="0.25">
      <c r="A16" s="42" t="s">
        <v>151</v>
      </c>
      <c r="B16" s="206">
        <v>784</v>
      </c>
      <c r="C16" s="2">
        <v>16</v>
      </c>
      <c r="D16" s="2">
        <v>16</v>
      </c>
      <c r="E16" s="6">
        <f>C16*B16/1000</f>
        <v>12.544</v>
      </c>
      <c r="F16" s="2"/>
      <c r="G16" s="2"/>
      <c r="H16" s="2"/>
      <c r="I16" s="2"/>
      <c r="J16" s="218"/>
      <c r="K16" s="21"/>
    </row>
    <row r="17" spans="1:12" x14ac:dyDescent="0.25">
      <c r="A17" s="42" t="s">
        <v>10</v>
      </c>
      <c r="B17" s="206">
        <v>34</v>
      </c>
      <c r="C17" s="2">
        <v>31</v>
      </c>
      <c r="D17" s="2">
        <v>20</v>
      </c>
      <c r="E17" s="6">
        <f t="shared" si="3"/>
        <v>1.054</v>
      </c>
      <c r="F17" s="2"/>
      <c r="G17" s="2"/>
      <c r="H17" s="2"/>
      <c r="I17" s="2"/>
      <c r="J17" s="218"/>
      <c r="K17" s="21"/>
    </row>
    <row r="18" spans="1:12" x14ac:dyDescent="0.25">
      <c r="A18" s="42" t="s">
        <v>11</v>
      </c>
      <c r="B18" s="206">
        <v>34</v>
      </c>
      <c r="C18" s="2">
        <v>17</v>
      </c>
      <c r="D18" s="2">
        <v>13</v>
      </c>
      <c r="E18" s="6">
        <f t="shared" si="3"/>
        <v>0.57799999999999996</v>
      </c>
      <c r="F18" s="2"/>
      <c r="G18" s="2"/>
      <c r="H18" s="2"/>
      <c r="I18" s="2"/>
      <c r="J18" s="218"/>
      <c r="K18" s="5"/>
    </row>
    <row r="19" spans="1:12" x14ac:dyDescent="0.25">
      <c r="A19" s="42" t="s">
        <v>12</v>
      </c>
      <c r="B19" s="206">
        <v>30</v>
      </c>
      <c r="C19" s="2">
        <v>53</v>
      </c>
      <c r="D19" s="2">
        <v>40</v>
      </c>
      <c r="E19" s="6">
        <f t="shared" si="3"/>
        <v>1.59</v>
      </c>
      <c r="F19" s="2"/>
      <c r="G19" s="2"/>
      <c r="H19" s="2"/>
      <c r="I19" s="2"/>
      <c r="J19" s="218"/>
      <c r="K19" s="5"/>
      <c r="L19" s="29"/>
    </row>
    <row r="20" spans="1:12" x14ac:dyDescent="0.25">
      <c r="A20" s="42" t="s">
        <v>29</v>
      </c>
      <c r="B20" s="206">
        <v>41</v>
      </c>
      <c r="C20" s="2">
        <v>12</v>
      </c>
      <c r="D20" s="2">
        <v>10</v>
      </c>
      <c r="E20" s="6">
        <f t="shared" si="3"/>
        <v>0.49199999999999999</v>
      </c>
      <c r="F20" s="2"/>
      <c r="G20" s="2"/>
      <c r="H20" s="2"/>
      <c r="I20" s="2"/>
      <c r="J20" s="218"/>
      <c r="K20" s="5"/>
    </row>
    <row r="21" spans="1:12" ht="12.75" customHeight="1" x14ac:dyDescent="0.25">
      <c r="A21" s="42" t="s">
        <v>301</v>
      </c>
      <c r="B21" s="206">
        <v>1005</v>
      </c>
      <c r="C21" s="2">
        <v>4</v>
      </c>
      <c r="D21" s="2">
        <v>4</v>
      </c>
      <c r="E21" s="6">
        <f t="shared" si="3"/>
        <v>4.0199999999999996</v>
      </c>
      <c r="F21" s="2"/>
      <c r="G21" s="2"/>
      <c r="H21" s="2"/>
      <c r="I21" s="2"/>
      <c r="J21" s="218"/>
      <c r="K21" s="5"/>
    </row>
    <row r="22" spans="1:12" hidden="1" x14ac:dyDescent="0.25">
      <c r="A22" s="42" t="s">
        <v>13</v>
      </c>
      <c r="B22" s="206">
        <v>311</v>
      </c>
      <c r="C22" s="2">
        <v>5</v>
      </c>
      <c r="D22" s="2">
        <v>5</v>
      </c>
      <c r="E22" s="6">
        <f t="shared" si="3"/>
        <v>1.5549999999999999</v>
      </c>
      <c r="F22" s="2"/>
      <c r="G22" s="2"/>
      <c r="H22" s="2"/>
      <c r="I22" s="2"/>
      <c r="J22" s="218"/>
      <c r="K22" s="5"/>
    </row>
    <row r="23" spans="1:12" x14ac:dyDescent="0.25">
      <c r="A23" s="42" t="s">
        <v>14</v>
      </c>
      <c r="B23" s="206">
        <v>94</v>
      </c>
      <c r="C23" s="2">
        <v>0.5</v>
      </c>
      <c r="D23" s="2">
        <v>0.5</v>
      </c>
      <c r="E23" s="6">
        <f t="shared" si="3"/>
        <v>4.7E-2</v>
      </c>
      <c r="F23" s="2"/>
      <c r="G23" s="2"/>
      <c r="H23" s="2"/>
      <c r="I23" s="2"/>
      <c r="J23" s="218"/>
      <c r="K23" s="5"/>
    </row>
    <row r="24" spans="1:12" ht="12.75" customHeight="1" x14ac:dyDescent="0.25">
      <c r="A24" s="42" t="s">
        <v>302</v>
      </c>
      <c r="B24" s="206">
        <v>268</v>
      </c>
      <c r="C24" s="2">
        <v>6</v>
      </c>
      <c r="D24" s="2">
        <v>6</v>
      </c>
      <c r="E24" s="6">
        <f t="shared" si="3"/>
        <v>1.6080000000000001</v>
      </c>
      <c r="F24" s="2"/>
      <c r="G24" s="2"/>
      <c r="H24" s="2"/>
      <c r="I24" s="2"/>
      <c r="J24" s="218"/>
      <c r="K24" s="5"/>
    </row>
    <row r="25" spans="1:12" hidden="1" x14ac:dyDescent="0.25">
      <c r="A25" s="217"/>
      <c r="B25" s="206"/>
      <c r="C25" s="2"/>
      <c r="D25" s="2"/>
      <c r="E25" s="6"/>
      <c r="F25" s="2"/>
      <c r="G25" s="2"/>
      <c r="H25" s="2"/>
      <c r="I25" s="2"/>
      <c r="J25" s="218"/>
      <c r="K25" s="5"/>
    </row>
    <row r="26" spans="1:12" x14ac:dyDescent="0.25">
      <c r="A26" s="42"/>
      <c r="B26" s="4"/>
      <c r="C26" s="11"/>
      <c r="D26" s="11"/>
      <c r="E26" s="9"/>
      <c r="F26" s="5"/>
      <c r="G26" s="5"/>
      <c r="H26" s="5"/>
      <c r="I26" s="5"/>
      <c r="J26" s="64"/>
      <c r="K26" s="5"/>
    </row>
    <row r="27" spans="1:12" x14ac:dyDescent="0.25">
      <c r="A27" s="42"/>
      <c r="B27" s="4"/>
      <c r="C27" s="11"/>
      <c r="D27" s="11"/>
      <c r="E27" s="9"/>
      <c r="F27" s="5"/>
      <c r="G27" s="5"/>
      <c r="H27" s="5"/>
      <c r="I27" s="5"/>
      <c r="J27" s="64"/>
      <c r="K27" s="5"/>
    </row>
    <row r="28" spans="1:12" s="28" customFormat="1" ht="45" x14ac:dyDescent="0.25">
      <c r="A28" s="124" t="s">
        <v>102</v>
      </c>
      <c r="B28" s="4"/>
      <c r="C28" s="17"/>
      <c r="D28" s="17"/>
      <c r="E28" s="125">
        <f>SUM(E29:E35)</f>
        <v>34.959000000000003</v>
      </c>
      <c r="F28" s="127">
        <v>90</v>
      </c>
      <c r="G28" s="127">
        <v>21.4</v>
      </c>
      <c r="H28" s="127">
        <v>14.5</v>
      </c>
      <c r="I28" s="127">
        <v>4.3</v>
      </c>
      <c r="J28" s="162">
        <v>233.3</v>
      </c>
      <c r="K28" s="7" t="s">
        <v>207</v>
      </c>
    </row>
    <row r="29" spans="1:12" ht="29.45" customHeight="1" x14ac:dyDescent="0.25">
      <c r="A29" s="43" t="s">
        <v>89</v>
      </c>
      <c r="B29" s="4">
        <v>196</v>
      </c>
      <c r="C29" s="2">
        <v>136</v>
      </c>
      <c r="D29" s="2">
        <v>101</v>
      </c>
      <c r="E29" s="9">
        <f t="shared" ref="E29:E35" si="4">B29*C29/1000</f>
        <v>26.655999999999999</v>
      </c>
      <c r="F29" s="16"/>
      <c r="G29" s="16"/>
      <c r="H29" s="16"/>
      <c r="I29" s="16"/>
      <c r="J29" s="101"/>
      <c r="K29" s="16"/>
    </row>
    <row r="30" spans="1:12" ht="16.149999999999999" customHeight="1" x14ac:dyDescent="0.25">
      <c r="A30" s="43" t="s">
        <v>28</v>
      </c>
      <c r="B30" s="4">
        <v>54</v>
      </c>
      <c r="C30" s="11">
        <v>4</v>
      </c>
      <c r="D30" s="11">
        <v>4</v>
      </c>
      <c r="E30" s="9">
        <f t="shared" si="4"/>
        <v>0.216</v>
      </c>
      <c r="F30" s="16"/>
      <c r="G30" s="16"/>
      <c r="H30" s="16"/>
      <c r="I30" s="16"/>
      <c r="J30" s="101"/>
      <c r="K30" s="16"/>
    </row>
    <row r="31" spans="1:12" ht="16.5" customHeight="1" x14ac:dyDescent="0.25">
      <c r="A31" s="43" t="s">
        <v>13</v>
      </c>
      <c r="B31" s="4">
        <v>311</v>
      </c>
      <c r="C31" s="2">
        <v>10</v>
      </c>
      <c r="D31" s="2">
        <v>10</v>
      </c>
      <c r="E31" s="9">
        <f t="shared" si="4"/>
        <v>3.11</v>
      </c>
      <c r="F31" s="16"/>
      <c r="G31" s="16"/>
      <c r="H31" s="16"/>
      <c r="I31" s="16"/>
      <c r="J31" s="101"/>
      <c r="K31" s="16"/>
    </row>
    <row r="32" spans="1:12" x14ac:dyDescent="0.25">
      <c r="A32" s="43" t="s">
        <v>32</v>
      </c>
      <c r="B32" s="4">
        <v>732</v>
      </c>
      <c r="C32" s="2">
        <v>6</v>
      </c>
      <c r="D32" s="2">
        <v>5</v>
      </c>
      <c r="E32" s="9">
        <f t="shared" si="4"/>
        <v>4.3920000000000003</v>
      </c>
      <c r="F32" s="16"/>
      <c r="G32" s="16"/>
      <c r="H32" s="16"/>
      <c r="I32" s="16"/>
      <c r="J32" s="101"/>
      <c r="K32" s="16"/>
    </row>
    <row r="33" spans="1:11" hidden="1" x14ac:dyDescent="0.25">
      <c r="A33" s="43" t="s">
        <v>90</v>
      </c>
      <c r="B33" s="4"/>
      <c r="C33" s="2"/>
      <c r="D33" s="2"/>
      <c r="E33" s="9">
        <f t="shared" si="4"/>
        <v>0</v>
      </c>
      <c r="F33" s="16"/>
      <c r="G33" s="16"/>
      <c r="H33" s="16"/>
      <c r="I33" s="16"/>
      <c r="J33" s="101"/>
      <c r="K33" s="16"/>
    </row>
    <row r="34" spans="1:11" hidden="1" x14ac:dyDescent="0.25">
      <c r="A34" s="43" t="s">
        <v>59</v>
      </c>
      <c r="B34" s="4"/>
      <c r="C34" s="2"/>
      <c r="D34" s="2"/>
      <c r="E34" s="9">
        <f t="shared" si="4"/>
        <v>0</v>
      </c>
      <c r="F34" s="16"/>
      <c r="G34" s="16"/>
      <c r="H34" s="16"/>
      <c r="I34" s="16"/>
      <c r="J34" s="101"/>
      <c r="K34" s="16"/>
    </row>
    <row r="35" spans="1:11" x14ac:dyDescent="0.25">
      <c r="A35" s="43" t="s">
        <v>38</v>
      </c>
      <c r="B35" s="4">
        <v>195</v>
      </c>
      <c r="C35" s="2">
        <v>3</v>
      </c>
      <c r="D35" s="2">
        <v>3</v>
      </c>
      <c r="E35" s="9">
        <f t="shared" si="4"/>
        <v>0.58499999999999996</v>
      </c>
      <c r="F35" s="16"/>
      <c r="G35" s="16"/>
      <c r="H35" s="16"/>
      <c r="I35" s="16"/>
      <c r="J35" s="101"/>
      <c r="K35" s="16"/>
    </row>
    <row r="36" spans="1:11" s="10" customFormat="1" ht="30.6" customHeight="1" x14ac:dyDescent="0.25">
      <c r="A36" s="124" t="s">
        <v>103</v>
      </c>
      <c r="B36" s="130"/>
      <c r="C36" s="127"/>
      <c r="D36" s="127"/>
      <c r="E36" s="125">
        <f>SUM(E37:E40)</f>
        <v>13.907000000000002</v>
      </c>
      <c r="F36" s="127">
        <v>150</v>
      </c>
      <c r="G36" s="127">
        <v>3.3</v>
      </c>
      <c r="H36" s="127">
        <v>4.4000000000000004</v>
      </c>
      <c r="I36" s="127">
        <v>23.5</v>
      </c>
      <c r="J36" s="162">
        <v>146.6</v>
      </c>
      <c r="K36" s="127" t="s">
        <v>200</v>
      </c>
    </row>
    <row r="37" spans="1:11" ht="15" customHeight="1" x14ac:dyDescent="0.25">
      <c r="A37" s="42" t="s">
        <v>10</v>
      </c>
      <c r="B37" s="4">
        <v>34</v>
      </c>
      <c r="C37" s="2">
        <v>197</v>
      </c>
      <c r="D37" s="2">
        <v>128</v>
      </c>
      <c r="E37" s="9">
        <f t="shared" ref="E37:E46" si="5">B37*C37/1000</f>
        <v>6.6980000000000004</v>
      </c>
      <c r="F37" s="16"/>
      <c r="G37" s="16"/>
      <c r="H37" s="16"/>
      <c r="I37" s="16"/>
      <c r="J37" s="101"/>
      <c r="K37" s="16"/>
    </row>
    <row r="38" spans="1:11" x14ac:dyDescent="0.25">
      <c r="A38" s="42" t="s">
        <v>104</v>
      </c>
      <c r="B38" s="4">
        <v>91</v>
      </c>
      <c r="C38" s="2">
        <v>24</v>
      </c>
      <c r="D38" s="2">
        <v>24</v>
      </c>
      <c r="E38" s="9">
        <f t="shared" si="5"/>
        <v>2.1840000000000002</v>
      </c>
      <c r="F38" s="16"/>
      <c r="G38" s="16"/>
      <c r="H38" s="16"/>
      <c r="I38" s="16"/>
      <c r="J38" s="101"/>
      <c r="K38" s="16"/>
    </row>
    <row r="39" spans="1:11" hidden="1" x14ac:dyDescent="0.25">
      <c r="A39" s="42" t="s">
        <v>19</v>
      </c>
      <c r="B39" s="4"/>
      <c r="C39" s="2"/>
      <c r="D39" s="2"/>
      <c r="E39" s="9">
        <f t="shared" si="5"/>
        <v>0</v>
      </c>
      <c r="F39" s="16"/>
      <c r="G39" s="16"/>
      <c r="H39" s="16"/>
      <c r="I39" s="16"/>
      <c r="J39" s="101"/>
      <c r="K39" s="16"/>
    </row>
    <row r="40" spans="1:11" x14ac:dyDescent="0.25">
      <c r="A40" s="42" t="s">
        <v>36</v>
      </c>
      <c r="B40" s="4">
        <v>1005</v>
      </c>
      <c r="C40" s="2">
        <v>5</v>
      </c>
      <c r="D40" s="2">
        <v>5</v>
      </c>
      <c r="E40" s="9">
        <f t="shared" si="5"/>
        <v>5.0250000000000004</v>
      </c>
      <c r="F40" s="16"/>
      <c r="G40" s="16"/>
      <c r="H40" s="16"/>
      <c r="I40" s="16"/>
      <c r="J40" s="101"/>
      <c r="K40" s="16"/>
    </row>
    <row r="41" spans="1:11" s="22" customFormat="1" hidden="1" x14ac:dyDescent="0.25">
      <c r="A41" s="49" t="s">
        <v>29</v>
      </c>
      <c r="B41" s="4"/>
      <c r="C41" s="20"/>
      <c r="D41" s="20"/>
      <c r="E41" s="9">
        <f t="shared" si="5"/>
        <v>0</v>
      </c>
      <c r="F41" s="21"/>
      <c r="G41" s="21"/>
      <c r="H41" s="21"/>
      <c r="I41" s="21"/>
      <c r="J41" s="103"/>
      <c r="K41" s="21"/>
    </row>
    <row r="42" spans="1:11" s="22" customFormat="1" hidden="1" x14ac:dyDescent="0.25">
      <c r="A42" s="49" t="s">
        <v>71</v>
      </c>
      <c r="B42" s="4"/>
      <c r="C42" s="20"/>
      <c r="D42" s="20"/>
      <c r="E42" s="9">
        <f t="shared" si="5"/>
        <v>0</v>
      </c>
      <c r="F42" s="21"/>
      <c r="G42" s="21"/>
      <c r="H42" s="21"/>
      <c r="I42" s="21"/>
      <c r="J42" s="103"/>
      <c r="K42" s="21"/>
    </row>
    <row r="43" spans="1:11" s="22" customFormat="1" hidden="1" x14ac:dyDescent="0.25">
      <c r="A43" s="49" t="s">
        <v>28</v>
      </c>
      <c r="B43" s="4"/>
      <c r="C43" s="20"/>
      <c r="D43" s="20"/>
      <c r="E43" s="9">
        <f t="shared" si="5"/>
        <v>0</v>
      </c>
      <c r="F43" s="21"/>
      <c r="G43" s="21"/>
      <c r="H43" s="21"/>
      <c r="I43" s="21"/>
      <c r="J43" s="103"/>
      <c r="K43" s="21"/>
    </row>
    <row r="44" spans="1:11" s="22" customFormat="1" hidden="1" x14ac:dyDescent="0.25">
      <c r="A44" s="49" t="s">
        <v>14</v>
      </c>
      <c r="B44" s="4"/>
      <c r="C44" s="20"/>
      <c r="D44" s="20"/>
      <c r="E44" s="9">
        <f t="shared" si="5"/>
        <v>0</v>
      </c>
      <c r="F44" s="21"/>
      <c r="G44" s="21"/>
      <c r="H44" s="21"/>
      <c r="I44" s="21"/>
      <c r="J44" s="103"/>
      <c r="K44" s="21"/>
    </row>
    <row r="45" spans="1:11" hidden="1" x14ac:dyDescent="0.25">
      <c r="A45" s="43" t="s">
        <v>38</v>
      </c>
      <c r="B45" s="4"/>
      <c r="C45" s="11"/>
      <c r="D45" s="11"/>
      <c r="E45" s="9">
        <f t="shared" si="5"/>
        <v>0</v>
      </c>
      <c r="F45" s="16"/>
      <c r="G45" s="16"/>
      <c r="H45" s="16"/>
      <c r="I45" s="16"/>
      <c r="J45" s="101"/>
      <c r="K45" s="16"/>
    </row>
    <row r="46" spans="1:11" ht="45" x14ac:dyDescent="0.25">
      <c r="A46" s="124" t="s">
        <v>63</v>
      </c>
      <c r="B46" s="130">
        <v>55</v>
      </c>
      <c r="C46" s="132">
        <v>200</v>
      </c>
      <c r="D46" s="132">
        <v>200</v>
      </c>
      <c r="E46" s="125">
        <f t="shared" si="5"/>
        <v>11</v>
      </c>
      <c r="F46" s="127">
        <v>200</v>
      </c>
      <c r="G46" s="127">
        <v>0.4</v>
      </c>
      <c r="H46" s="127">
        <v>0</v>
      </c>
      <c r="I46" s="127">
        <v>22</v>
      </c>
      <c r="J46" s="162">
        <v>89.6</v>
      </c>
      <c r="K46" s="127" t="s">
        <v>183</v>
      </c>
    </row>
    <row r="47" spans="1:11" ht="30" hidden="1" x14ac:dyDescent="0.25">
      <c r="A47" s="44" t="s">
        <v>46</v>
      </c>
      <c r="B47" s="4"/>
      <c r="C47" s="19"/>
      <c r="D47" s="19"/>
      <c r="E47" s="39">
        <f>B47*C47/1000</f>
        <v>0</v>
      </c>
      <c r="F47" s="21"/>
      <c r="G47" s="21"/>
      <c r="H47" s="21"/>
      <c r="I47" s="21"/>
      <c r="J47" s="103"/>
      <c r="K47" s="21"/>
    </row>
    <row r="48" spans="1:11" hidden="1" x14ac:dyDescent="0.25">
      <c r="A48" s="44" t="s">
        <v>14</v>
      </c>
      <c r="B48" s="4"/>
      <c r="C48" s="19"/>
      <c r="D48" s="19"/>
      <c r="E48" s="39">
        <f>B48*C48/1000</f>
        <v>0</v>
      </c>
      <c r="F48" s="21"/>
      <c r="G48" s="21"/>
      <c r="H48" s="21"/>
      <c r="I48" s="21"/>
      <c r="J48" s="103"/>
      <c r="K48" s="21"/>
    </row>
    <row r="49" spans="1:11" x14ac:dyDescent="0.25">
      <c r="A49" s="46" t="s">
        <v>23</v>
      </c>
      <c r="B49" s="4">
        <v>72</v>
      </c>
      <c r="C49" s="17">
        <v>20</v>
      </c>
      <c r="D49" s="17">
        <v>20</v>
      </c>
      <c r="E49" s="8">
        <f t="shared" ref="E49:E50" si="6">B49*C49/1000</f>
        <v>1.44</v>
      </c>
      <c r="F49" s="7">
        <v>20</v>
      </c>
      <c r="G49" s="7">
        <v>0.7</v>
      </c>
      <c r="H49" s="7">
        <v>0.1</v>
      </c>
      <c r="I49" s="7">
        <v>9.4</v>
      </c>
      <c r="J49" s="99">
        <v>41.3</v>
      </c>
      <c r="K49" s="7"/>
    </row>
    <row r="50" spans="1:11" x14ac:dyDescent="0.25">
      <c r="A50" s="46" t="s">
        <v>27</v>
      </c>
      <c r="B50" s="4">
        <v>72</v>
      </c>
      <c r="C50" s="17">
        <v>40</v>
      </c>
      <c r="D50" s="17">
        <v>40</v>
      </c>
      <c r="E50" s="8">
        <f t="shared" si="6"/>
        <v>2.88</v>
      </c>
      <c r="F50" s="7">
        <f>D50</f>
        <v>40</v>
      </c>
      <c r="G50" s="7">
        <v>2</v>
      </c>
      <c r="H50" s="7">
        <v>0.6</v>
      </c>
      <c r="I50" s="7">
        <v>16.2</v>
      </c>
      <c r="J50" s="99">
        <v>77.8</v>
      </c>
      <c r="K50" s="7"/>
    </row>
    <row r="51" spans="1:11" ht="25.9" customHeight="1" thickBot="1" x14ac:dyDescent="0.3"/>
    <row r="52" spans="1:11" ht="14.45" customHeight="1" x14ac:dyDescent="0.25">
      <c r="A52" s="286" t="s">
        <v>0</v>
      </c>
      <c r="B52" s="288" t="s">
        <v>1</v>
      </c>
      <c r="C52" s="290"/>
      <c r="D52" s="290"/>
      <c r="E52" s="290"/>
      <c r="F52" s="290"/>
      <c r="G52" s="291" t="s">
        <v>6</v>
      </c>
      <c r="H52" s="291"/>
      <c r="I52" s="291"/>
      <c r="J52" s="291"/>
      <c r="K52" s="305" t="s">
        <v>175</v>
      </c>
    </row>
    <row r="53" spans="1:11" ht="25.5" thickBot="1" x14ac:dyDescent="0.3">
      <c r="A53" s="287"/>
      <c r="B53" s="289"/>
      <c r="C53" s="31" t="s">
        <v>2</v>
      </c>
      <c r="D53" s="31" t="s">
        <v>3</v>
      </c>
      <c r="E53" s="31" t="s">
        <v>4</v>
      </c>
      <c r="F53" s="31" t="s">
        <v>262</v>
      </c>
      <c r="G53" s="32" t="s">
        <v>7</v>
      </c>
      <c r="H53" s="31" t="s">
        <v>8</v>
      </c>
      <c r="I53" s="31" t="s">
        <v>22</v>
      </c>
      <c r="J53" s="98" t="s">
        <v>9</v>
      </c>
      <c r="K53" s="306"/>
    </row>
    <row r="54" spans="1:11" ht="18.75" x14ac:dyDescent="0.3">
      <c r="A54" s="38" t="s">
        <v>50</v>
      </c>
      <c r="B54" s="14"/>
      <c r="C54" s="15"/>
      <c r="D54" s="15"/>
      <c r="E54" s="15"/>
      <c r="F54" s="34"/>
      <c r="G54" s="15"/>
      <c r="H54" s="15"/>
      <c r="I54" s="15"/>
      <c r="J54" s="15"/>
      <c r="K54" s="105"/>
    </row>
    <row r="55" spans="1:11" ht="15.75" x14ac:dyDescent="0.25">
      <c r="A55" s="78" t="s">
        <v>24</v>
      </c>
      <c r="B55" s="79"/>
      <c r="C55" s="79"/>
      <c r="D55" s="79"/>
      <c r="E55" s="80">
        <f>E56+E64+E78+E86+E96+E99+E100</f>
        <v>113.19399999999999</v>
      </c>
      <c r="F55" s="83">
        <f t="shared" ref="F55:J55" si="7">F56+F64+F78+F86+F96+F99+F100</f>
        <v>930</v>
      </c>
      <c r="G55" s="83">
        <f t="shared" si="7"/>
        <v>38.4</v>
      </c>
      <c r="H55" s="83">
        <f t="shared" si="7"/>
        <v>31.7</v>
      </c>
      <c r="I55" s="83">
        <f t="shared" si="7"/>
        <v>116.1</v>
      </c>
      <c r="J55" s="81">
        <f t="shared" si="7"/>
        <v>903.19999999999993</v>
      </c>
      <c r="K55" s="80"/>
    </row>
    <row r="56" spans="1:11" s="28" customFormat="1" ht="42.6" customHeight="1" x14ac:dyDescent="0.25">
      <c r="A56" s="124" t="s">
        <v>287</v>
      </c>
      <c r="B56" s="7"/>
      <c r="C56" s="7"/>
      <c r="D56" s="7"/>
      <c r="E56" s="125">
        <f>E57+E59+E61+E62</f>
        <v>14.484</v>
      </c>
      <c r="F56" s="126">
        <v>100</v>
      </c>
      <c r="G56" s="127">
        <v>1.1000000000000001</v>
      </c>
      <c r="H56" s="131">
        <v>0.1</v>
      </c>
      <c r="I56" s="127">
        <v>3.8</v>
      </c>
      <c r="J56" s="128">
        <v>20.5</v>
      </c>
      <c r="K56" s="7" t="s">
        <v>206</v>
      </c>
    </row>
    <row r="57" spans="1:11" ht="30" x14ac:dyDescent="0.25">
      <c r="A57" s="42" t="s">
        <v>25</v>
      </c>
      <c r="B57" s="4">
        <v>142</v>
      </c>
      <c r="C57" s="11">
        <v>102</v>
      </c>
      <c r="D57" s="11">
        <v>100</v>
      </c>
      <c r="E57" s="9">
        <f>B57*C57/1000</f>
        <v>14.484</v>
      </c>
      <c r="F57" s="11"/>
      <c r="G57" s="11"/>
      <c r="H57" s="11"/>
      <c r="I57" s="11"/>
      <c r="J57" s="100"/>
      <c r="K57" s="11"/>
    </row>
    <row r="58" spans="1:11" hidden="1" x14ac:dyDescent="0.25">
      <c r="A58" s="42" t="s">
        <v>14</v>
      </c>
      <c r="B58" s="4"/>
      <c r="C58" s="11"/>
      <c r="D58" s="11"/>
      <c r="E58" s="9">
        <f>B58*C58/1000</f>
        <v>0</v>
      </c>
      <c r="F58" s="11"/>
      <c r="G58" s="11"/>
      <c r="H58" s="11"/>
      <c r="I58" s="11"/>
      <c r="J58" s="100"/>
      <c r="K58" s="11"/>
    </row>
    <row r="59" spans="1:11" hidden="1" x14ac:dyDescent="0.25">
      <c r="A59" s="42" t="s">
        <v>10</v>
      </c>
      <c r="B59" s="4"/>
      <c r="C59" s="11"/>
      <c r="D59" s="11"/>
      <c r="E59" s="9">
        <f t="shared" ref="E59:E62" si="8">B59*C59/1000</f>
        <v>0</v>
      </c>
      <c r="F59" s="11"/>
      <c r="G59" s="11"/>
      <c r="H59" s="11"/>
      <c r="I59" s="11"/>
      <c r="J59" s="100"/>
      <c r="K59" s="11"/>
    </row>
    <row r="60" spans="1:11" hidden="1" x14ac:dyDescent="0.25">
      <c r="A60" s="42" t="s">
        <v>61</v>
      </c>
      <c r="B60" s="4"/>
      <c r="C60" s="11"/>
      <c r="D60" s="11"/>
      <c r="E60" s="9"/>
      <c r="F60" s="11"/>
      <c r="G60" s="11"/>
      <c r="H60" s="11"/>
      <c r="I60" s="11"/>
      <c r="J60" s="100"/>
      <c r="K60" s="11"/>
    </row>
    <row r="61" spans="1:11" ht="45" hidden="1" x14ac:dyDescent="0.25">
      <c r="A61" s="42" t="s">
        <v>64</v>
      </c>
      <c r="B61" s="4"/>
      <c r="C61" s="11"/>
      <c r="D61" s="11"/>
      <c r="E61" s="9">
        <f t="shared" si="8"/>
        <v>0</v>
      </c>
      <c r="F61" s="11"/>
      <c r="G61" s="11"/>
      <c r="H61" s="11"/>
      <c r="I61" s="11"/>
      <c r="J61" s="100"/>
      <c r="K61" s="11"/>
    </row>
    <row r="62" spans="1:11" hidden="1" x14ac:dyDescent="0.25">
      <c r="A62" s="42" t="s">
        <v>38</v>
      </c>
      <c r="B62" s="4"/>
      <c r="C62" s="11"/>
      <c r="D62" s="11"/>
      <c r="E62" s="9">
        <f t="shared" si="8"/>
        <v>0</v>
      </c>
      <c r="F62" s="11"/>
      <c r="G62" s="11"/>
      <c r="H62" s="11"/>
      <c r="I62" s="11"/>
      <c r="J62" s="100"/>
      <c r="K62" s="11"/>
    </row>
    <row r="63" spans="1:11" hidden="1" x14ac:dyDescent="0.25">
      <c r="A63" s="42"/>
      <c r="B63" s="4"/>
      <c r="C63" s="11"/>
      <c r="D63" s="11"/>
      <c r="E63" s="9"/>
      <c r="F63" s="11"/>
      <c r="G63" s="11"/>
      <c r="H63" s="11"/>
      <c r="I63" s="11"/>
      <c r="J63" s="100"/>
      <c r="K63" s="11"/>
    </row>
    <row r="64" spans="1:11" s="28" customFormat="1" ht="30" x14ac:dyDescent="0.25">
      <c r="A64" s="216" t="s">
        <v>303</v>
      </c>
      <c r="B64" s="206"/>
      <c r="C64" s="7"/>
      <c r="D64" s="7"/>
      <c r="E64" s="125">
        <f>E65+E66+E67+E68+E69+E70+E71+E72+E73+E74</f>
        <v>24.238000000000003</v>
      </c>
      <c r="F64" s="127">
        <v>250</v>
      </c>
      <c r="G64" s="127">
        <v>4.3</v>
      </c>
      <c r="H64" s="127">
        <v>5.7</v>
      </c>
      <c r="I64" s="127">
        <v>16.7</v>
      </c>
      <c r="J64" s="134">
        <v>135</v>
      </c>
      <c r="K64" s="7" t="s">
        <v>180</v>
      </c>
    </row>
    <row r="65" spans="1:12" x14ac:dyDescent="0.25">
      <c r="A65" s="42" t="s">
        <v>155</v>
      </c>
      <c r="B65" s="206">
        <v>30</v>
      </c>
      <c r="C65" s="2">
        <v>25</v>
      </c>
      <c r="D65" s="2">
        <v>20</v>
      </c>
      <c r="E65" s="6">
        <f t="shared" ref="E65" si="9">B65*C65/1000</f>
        <v>0.75</v>
      </c>
      <c r="F65" s="2"/>
      <c r="G65" s="2"/>
      <c r="H65" s="2"/>
      <c r="I65" s="2"/>
      <c r="J65" s="218"/>
      <c r="K65" s="21"/>
    </row>
    <row r="66" spans="1:12" s="220" customFormat="1" x14ac:dyDescent="0.25">
      <c r="A66" s="42" t="s">
        <v>151</v>
      </c>
      <c r="B66" s="206">
        <v>784</v>
      </c>
      <c r="C66" s="2">
        <v>16</v>
      </c>
      <c r="D66" s="2">
        <v>16</v>
      </c>
      <c r="E66" s="6">
        <f>C66*B66/1000</f>
        <v>12.544</v>
      </c>
      <c r="F66" s="2"/>
      <c r="G66" s="2"/>
      <c r="H66" s="2"/>
      <c r="I66" s="2"/>
      <c r="J66" s="218"/>
      <c r="K66" s="21"/>
    </row>
    <row r="67" spans="1:12" x14ac:dyDescent="0.25">
      <c r="A67" s="42" t="s">
        <v>10</v>
      </c>
      <c r="B67" s="206">
        <v>34</v>
      </c>
      <c r="C67" s="2">
        <v>31</v>
      </c>
      <c r="D67" s="2">
        <v>20</v>
      </c>
      <c r="E67" s="6">
        <f t="shared" ref="E67:E74" si="10">B67*C67/1000</f>
        <v>1.054</v>
      </c>
      <c r="F67" s="2"/>
      <c r="G67" s="2"/>
      <c r="H67" s="2"/>
      <c r="I67" s="2"/>
      <c r="J67" s="218"/>
      <c r="K67" s="21"/>
    </row>
    <row r="68" spans="1:12" x14ac:dyDescent="0.25">
      <c r="A68" s="42" t="s">
        <v>11</v>
      </c>
      <c r="B68" s="206">
        <v>34</v>
      </c>
      <c r="C68" s="2">
        <v>17</v>
      </c>
      <c r="D68" s="2">
        <v>13</v>
      </c>
      <c r="E68" s="6">
        <f t="shared" si="10"/>
        <v>0.57799999999999996</v>
      </c>
      <c r="F68" s="2"/>
      <c r="G68" s="2"/>
      <c r="H68" s="2"/>
      <c r="I68" s="2"/>
      <c r="J68" s="218"/>
      <c r="K68" s="5"/>
    </row>
    <row r="69" spans="1:12" x14ac:dyDescent="0.25">
      <c r="A69" s="42" t="s">
        <v>12</v>
      </c>
      <c r="B69" s="206">
        <v>30</v>
      </c>
      <c r="C69" s="2">
        <v>53</v>
      </c>
      <c r="D69" s="2">
        <v>40</v>
      </c>
      <c r="E69" s="6">
        <f t="shared" si="10"/>
        <v>1.59</v>
      </c>
      <c r="F69" s="2"/>
      <c r="G69" s="2"/>
      <c r="H69" s="2"/>
      <c r="I69" s="2"/>
      <c r="J69" s="218"/>
      <c r="K69" s="5"/>
      <c r="L69" s="29"/>
    </row>
    <row r="70" spans="1:12" x14ac:dyDescent="0.25">
      <c r="A70" s="42" t="s">
        <v>29</v>
      </c>
      <c r="B70" s="206">
        <v>41</v>
      </c>
      <c r="C70" s="2">
        <v>12</v>
      </c>
      <c r="D70" s="2">
        <v>10</v>
      </c>
      <c r="E70" s="6">
        <f t="shared" si="10"/>
        <v>0.49199999999999999</v>
      </c>
      <c r="F70" s="2"/>
      <c r="G70" s="2"/>
      <c r="H70" s="2"/>
      <c r="I70" s="2"/>
      <c r="J70" s="218"/>
      <c r="K70" s="5"/>
    </row>
    <row r="71" spans="1:12" ht="12.75" customHeight="1" x14ac:dyDescent="0.25">
      <c r="A71" s="42" t="s">
        <v>301</v>
      </c>
      <c r="B71" s="206">
        <v>1005</v>
      </c>
      <c r="C71" s="2">
        <v>4</v>
      </c>
      <c r="D71" s="2">
        <v>4</v>
      </c>
      <c r="E71" s="6">
        <f t="shared" si="10"/>
        <v>4.0199999999999996</v>
      </c>
      <c r="F71" s="2"/>
      <c r="G71" s="2"/>
      <c r="H71" s="2"/>
      <c r="I71" s="2"/>
      <c r="J71" s="218"/>
      <c r="K71" s="5"/>
    </row>
    <row r="72" spans="1:12" hidden="1" x14ac:dyDescent="0.25">
      <c r="A72" s="42" t="s">
        <v>13</v>
      </c>
      <c r="B72" s="206">
        <v>311</v>
      </c>
      <c r="C72" s="2">
        <v>5</v>
      </c>
      <c r="D72" s="2">
        <v>5</v>
      </c>
      <c r="E72" s="6">
        <f t="shared" si="10"/>
        <v>1.5549999999999999</v>
      </c>
      <c r="F72" s="2"/>
      <c r="G72" s="2"/>
      <c r="H72" s="2"/>
      <c r="I72" s="2"/>
      <c r="J72" s="218"/>
      <c r="K72" s="5"/>
    </row>
    <row r="73" spans="1:12" x14ac:dyDescent="0.25">
      <c r="A73" s="42" t="s">
        <v>14</v>
      </c>
      <c r="B73" s="206">
        <v>94</v>
      </c>
      <c r="C73" s="2">
        <v>0.5</v>
      </c>
      <c r="D73" s="2">
        <v>0.5</v>
      </c>
      <c r="E73" s="6">
        <f t="shared" si="10"/>
        <v>4.7E-2</v>
      </c>
      <c r="F73" s="2"/>
      <c r="G73" s="2"/>
      <c r="H73" s="2"/>
      <c r="I73" s="2"/>
      <c r="J73" s="218"/>
      <c r="K73" s="5"/>
    </row>
    <row r="74" spans="1:12" ht="12.75" customHeight="1" x14ac:dyDescent="0.25">
      <c r="A74" s="42" t="s">
        <v>302</v>
      </c>
      <c r="B74" s="206">
        <v>268</v>
      </c>
      <c r="C74" s="2">
        <v>6</v>
      </c>
      <c r="D74" s="2">
        <v>6</v>
      </c>
      <c r="E74" s="6">
        <f t="shared" si="10"/>
        <v>1.6080000000000001</v>
      </c>
      <c r="F74" s="2"/>
      <c r="G74" s="2"/>
      <c r="H74" s="2"/>
      <c r="I74" s="2"/>
      <c r="J74" s="218"/>
      <c r="K74" s="5"/>
    </row>
    <row r="75" spans="1:12" hidden="1" x14ac:dyDescent="0.25">
      <c r="A75" s="217"/>
      <c r="B75" s="206"/>
      <c r="C75" s="2"/>
      <c r="D75" s="2"/>
      <c r="E75" s="6"/>
      <c r="F75" s="2"/>
      <c r="G75" s="2"/>
      <c r="H75" s="2"/>
      <c r="I75" s="2"/>
      <c r="J75" s="218"/>
      <c r="K75" s="5"/>
    </row>
    <row r="76" spans="1:12" x14ac:dyDescent="0.25">
      <c r="A76" s="42"/>
      <c r="B76" s="4"/>
      <c r="C76" s="11"/>
      <c r="D76" s="11"/>
      <c r="E76" s="9"/>
      <c r="F76" s="5"/>
      <c r="G76" s="5"/>
      <c r="H76" s="5"/>
      <c r="I76" s="5"/>
      <c r="J76" s="64"/>
      <c r="K76" s="5"/>
    </row>
    <row r="77" spans="1:12" x14ac:dyDescent="0.25">
      <c r="A77" s="42"/>
      <c r="B77" s="4"/>
      <c r="C77" s="11"/>
      <c r="D77" s="11"/>
      <c r="E77" s="9"/>
      <c r="F77" s="5"/>
      <c r="G77" s="5"/>
      <c r="H77" s="5"/>
      <c r="I77" s="5"/>
      <c r="J77" s="64"/>
      <c r="K77" s="5"/>
    </row>
    <row r="78" spans="1:12" s="28" customFormat="1" ht="45" x14ac:dyDescent="0.25">
      <c r="A78" s="124" t="s">
        <v>102</v>
      </c>
      <c r="B78" s="4"/>
      <c r="C78" s="17"/>
      <c r="D78" s="17"/>
      <c r="E78" s="125">
        <f>SUM(E79:E85)</f>
        <v>38.540000000000006</v>
      </c>
      <c r="F78" s="127">
        <v>100</v>
      </c>
      <c r="G78" s="127">
        <v>23.8</v>
      </c>
      <c r="H78" s="127">
        <v>18.8</v>
      </c>
      <c r="I78" s="127">
        <v>5.0999999999999996</v>
      </c>
      <c r="J78" s="162">
        <v>284.8</v>
      </c>
      <c r="K78" s="7" t="s">
        <v>207</v>
      </c>
    </row>
    <row r="79" spans="1:12" ht="33.75" customHeight="1" x14ac:dyDescent="0.25">
      <c r="A79" s="43" t="s">
        <v>89</v>
      </c>
      <c r="B79" s="4">
        <v>196</v>
      </c>
      <c r="C79" s="2">
        <v>153</v>
      </c>
      <c r="D79" s="2">
        <v>113</v>
      </c>
      <c r="E79" s="9">
        <f t="shared" ref="E79:E100" si="11">B79*C79/1000</f>
        <v>29.988</v>
      </c>
      <c r="F79" s="16"/>
      <c r="G79" s="16"/>
      <c r="H79" s="16"/>
      <c r="I79" s="16"/>
      <c r="J79" s="101"/>
      <c r="K79" s="16"/>
    </row>
    <row r="80" spans="1:12" ht="16.149999999999999" customHeight="1" x14ac:dyDescent="0.25">
      <c r="A80" s="43" t="s">
        <v>28</v>
      </c>
      <c r="B80" s="4">
        <v>54</v>
      </c>
      <c r="C80" s="11">
        <v>5</v>
      </c>
      <c r="D80" s="11">
        <v>5</v>
      </c>
      <c r="E80" s="9">
        <f t="shared" si="11"/>
        <v>0.27</v>
      </c>
      <c r="F80" s="16"/>
      <c r="G80" s="16"/>
      <c r="H80" s="16"/>
      <c r="I80" s="16"/>
      <c r="J80" s="101"/>
      <c r="K80" s="16"/>
    </row>
    <row r="81" spans="1:11" ht="16.5" customHeight="1" x14ac:dyDescent="0.25">
      <c r="A81" s="43" t="s">
        <v>13</v>
      </c>
      <c r="B81" s="4">
        <v>311</v>
      </c>
      <c r="C81" s="2">
        <v>10</v>
      </c>
      <c r="D81" s="2">
        <v>10</v>
      </c>
      <c r="E81" s="9">
        <f t="shared" si="11"/>
        <v>3.11</v>
      </c>
      <c r="F81" s="16"/>
      <c r="G81" s="16"/>
      <c r="H81" s="16"/>
      <c r="I81" s="16"/>
      <c r="J81" s="101"/>
      <c r="K81" s="16"/>
    </row>
    <row r="82" spans="1:11" ht="16.5" customHeight="1" x14ac:dyDescent="0.25">
      <c r="A82" s="43" t="s">
        <v>32</v>
      </c>
      <c r="B82" s="4">
        <v>732</v>
      </c>
      <c r="C82" s="2">
        <v>6</v>
      </c>
      <c r="D82" s="2">
        <v>5</v>
      </c>
      <c r="E82" s="9">
        <f t="shared" si="11"/>
        <v>4.3920000000000003</v>
      </c>
      <c r="F82" s="16"/>
      <c r="G82" s="16"/>
      <c r="H82" s="16"/>
      <c r="I82" s="16"/>
      <c r="J82" s="101"/>
      <c r="K82" s="16"/>
    </row>
    <row r="83" spans="1:11" ht="16.5" hidden="1" customHeight="1" x14ac:dyDescent="0.25">
      <c r="A83" s="43" t="s">
        <v>90</v>
      </c>
      <c r="B83" s="4"/>
      <c r="C83" s="2"/>
      <c r="D83" s="2"/>
      <c r="E83" s="9">
        <f t="shared" si="11"/>
        <v>0</v>
      </c>
      <c r="F83" s="16"/>
      <c r="G83" s="16"/>
      <c r="H83" s="16"/>
      <c r="I83" s="16"/>
      <c r="J83" s="101"/>
      <c r="K83" s="16"/>
    </row>
    <row r="84" spans="1:11" ht="16.5" hidden="1" customHeight="1" x14ac:dyDescent="0.25">
      <c r="A84" s="43" t="s">
        <v>59</v>
      </c>
      <c r="B84" s="4"/>
      <c r="C84" s="2"/>
      <c r="D84" s="2"/>
      <c r="E84" s="9">
        <f t="shared" si="11"/>
        <v>0</v>
      </c>
      <c r="F84" s="16"/>
      <c r="G84" s="16"/>
      <c r="H84" s="16"/>
      <c r="I84" s="16"/>
      <c r="J84" s="101"/>
      <c r="K84" s="16"/>
    </row>
    <row r="85" spans="1:11" ht="16.5" customHeight="1" x14ac:dyDescent="0.25">
      <c r="A85" s="43" t="s">
        <v>38</v>
      </c>
      <c r="B85" s="4">
        <v>195</v>
      </c>
      <c r="C85" s="2">
        <v>4</v>
      </c>
      <c r="D85" s="2">
        <v>4</v>
      </c>
      <c r="E85" s="9">
        <f t="shared" si="11"/>
        <v>0.78</v>
      </c>
      <c r="F85" s="16"/>
      <c r="G85" s="16"/>
      <c r="H85" s="16"/>
      <c r="I85" s="16"/>
      <c r="J85" s="101"/>
      <c r="K85" s="16"/>
    </row>
    <row r="86" spans="1:11" s="10" customFormat="1" ht="17.45" customHeight="1" x14ac:dyDescent="0.25">
      <c r="A86" s="124" t="s">
        <v>103</v>
      </c>
      <c r="B86" s="130"/>
      <c r="C86" s="127"/>
      <c r="D86" s="127"/>
      <c r="E86" s="125">
        <f>SUM(E87:E90)</f>
        <v>17.731999999999999</v>
      </c>
      <c r="F86" s="127">
        <v>180</v>
      </c>
      <c r="G86" s="127">
        <v>3.9</v>
      </c>
      <c r="H86" s="127">
        <v>5.9</v>
      </c>
      <c r="I86" s="127">
        <v>26.7</v>
      </c>
      <c r="J86" s="162">
        <v>175.5</v>
      </c>
      <c r="K86" s="127" t="s">
        <v>200</v>
      </c>
    </row>
    <row r="87" spans="1:11" ht="15" customHeight="1" x14ac:dyDescent="0.25">
      <c r="A87" s="42" t="s">
        <v>10</v>
      </c>
      <c r="B87" s="4">
        <v>34</v>
      </c>
      <c r="C87" s="2">
        <v>237</v>
      </c>
      <c r="D87" s="2">
        <v>154</v>
      </c>
      <c r="E87" s="9">
        <f t="shared" si="11"/>
        <v>8.0579999999999998</v>
      </c>
      <c r="F87" s="16"/>
      <c r="G87" s="16"/>
      <c r="H87" s="16"/>
      <c r="I87" s="16"/>
      <c r="J87" s="101"/>
      <c r="K87" s="16"/>
    </row>
    <row r="88" spans="1:11" x14ac:dyDescent="0.25">
      <c r="A88" s="42" t="s">
        <v>104</v>
      </c>
      <c r="B88" s="4">
        <v>91</v>
      </c>
      <c r="C88" s="2">
        <v>29</v>
      </c>
      <c r="D88" s="2">
        <v>29</v>
      </c>
      <c r="E88" s="9">
        <f t="shared" si="11"/>
        <v>2.6389999999999998</v>
      </c>
      <c r="F88" s="16"/>
      <c r="G88" s="16"/>
      <c r="H88" s="16"/>
      <c r="I88" s="16"/>
      <c r="J88" s="101"/>
      <c r="K88" s="16"/>
    </row>
    <row r="89" spans="1:11" hidden="1" x14ac:dyDescent="0.25">
      <c r="A89" s="42" t="s">
        <v>19</v>
      </c>
      <c r="B89" s="4"/>
      <c r="C89" s="2"/>
      <c r="D89" s="2"/>
      <c r="E89" s="9">
        <f t="shared" si="11"/>
        <v>0</v>
      </c>
      <c r="F89" s="16"/>
      <c r="G89" s="16"/>
      <c r="H89" s="16"/>
      <c r="I89" s="16"/>
      <c r="J89" s="101"/>
      <c r="K89" s="16"/>
    </row>
    <row r="90" spans="1:11" x14ac:dyDescent="0.25">
      <c r="A90" s="42" t="s">
        <v>36</v>
      </c>
      <c r="B90" s="4">
        <v>1005</v>
      </c>
      <c r="C90" s="2">
        <v>7</v>
      </c>
      <c r="D90" s="2">
        <v>7</v>
      </c>
      <c r="E90" s="9">
        <f t="shared" si="11"/>
        <v>7.0350000000000001</v>
      </c>
      <c r="F90" s="16"/>
      <c r="G90" s="16"/>
      <c r="H90" s="16"/>
      <c r="I90" s="16"/>
      <c r="J90" s="101"/>
      <c r="K90" s="16"/>
    </row>
    <row r="91" spans="1:11" s="22" customFormat="1" hidden="1" x14ac:dyDescent="0.25">
      <c r="A91" s="49" t="s">
        <v>29</v>
      </c>
      <c r="B91" s="4"/>
      <c r="C91" s="20"/>
      <c r="D91" s="20"/>
      <c r="E91" s="9">
        <f t="shared" si="11"/>
        <v>0</v>
      </c>
      <c r="F91" s="21"/>
      <c r="G91" s="21"/>
      <c r="H91" s="21"/>
      <c r="I91" s="21"/>
      <c r="J91" s="103"/>
      <c r="K91" s="21"/>
    </row>
    <row r="92" spans="1:11" s="22" customFormat="1" hidden="1" x14ac:dyDescent="0.25">
      <c r="A92" s="49" t="s">
        <v>71</v>
      </c>
      <c r="B92" s="4"/>
      <c r="C92" s="20"/>
      <c r="D92" s="20"/>
      <c r="E92" s="9">
        <f t="shared" si="11"/>
        <v>0</v>
      </c>
      <c r="F92" s="21"/>
      <c r="G92" s="21"/>
      <c r="H92" s="21"/>
      <c r="I92" s="21"/>
      <c r="J92" s="103"/>
      <c r="K92" s="21"/>
    </row>
    <row r="93" spans="1:11" s="22" customFormat="1" hidden="1" x14ac:dyDescent="0.25">
      <c r="A93" s="49" t="s">
        <v>28</v>
      </c>
      <c r="B93" s="4"/>
      <c r="C93" s="20"/>
      <c r="D93" s="20"/>
      <c r="E93" s="9">
        <f t="shared" si="11"/>
        <v>0</v>
      </c>
      <c r="F93" s="21"/>
      <c r="G93" s="21"/>
      <c r="H93" s="21"/>
      <c r="I93" s="21"/>
      <c r="J93" s="103"/>
      <c r="K93" s="21"/>
    </row>
    <row r="94" spans="1:11" s="22" customFormat="1" hidden="1" x14ac:dyDescent="0.25">
      <c r="A94" s="49" t="s">
        <v>14</v>
      </c>
      <c r="B94" s="4"/>
      <c r="C94" s="20"/>
      <c r="D94" s="20"/>
      <c r="E94" s="9">
        <f t="shared" si="11"/>
        <v>0</v>
      </c>
      <c r="F94" s="21"/>
      <c r="G94" s="21"/>
      <c r="H94" s="21"/>
      <c r="I94" s="21"/>
      <c r="J94" s="103"/>
      <c r="K94" s="21"/>
    </row>
    <row r="95" spans="1:11" hidden="1" x14ac:dyDescent="0.25">
      <c r="A95" s="43" t="s">
        <v>38</v>
      </c>
      <c r="B95" s="4"/>
      <c r="C95" s="11"/>
      <c r="D95" s="11"/>
      <c r="E95" s="9">
        <f t="shared" si="11"/>
        <v>0</v>
      </c>
      <c r="F95" s="16"/>
      <c r="G95" s="16"/>
      <c r="H95" s="16"/>
      <c r="I95" s="16"/>
      <c r="J95" s="101"/>
      <c r="K95" s="16"/>
    </row>
    <row r="96" spans="1:11" ht="45" x14ac:dyDescent="0.25">
      <c r="A96" s="124" t="s">
        <v>63</v>
      </c>
      <c r="B96" s="130">
        <v>55</v>
      </c>
      <c r="C96" s="132">
        <v>200</v>
      </c>
      <c r="D96" s="132">
        <v>200</v>
      </c>
      <c r="E96" s="125">
        <f t="shared" si="11"/>
        <v>11</v>
      </c>
      <c r="F96" s="127">
        <v>200</v>
      </c>
      <c r="G96" s="127">
        <v>0.4</v>
      </c>
      <c r="H96" s="127">
        <v>0</v>
      </c>
      <c r="I96" s="127">
        <v>22</v>
      </c>
      <c r="J96" s="128">
        <v>89.6</v>
      </c>
      <c r="K96" s="127" t="s">
        <v>183</v>
      </c>
    </row>
    <row r="97" spans="1:11" ht="30" hidden="1" x14ac:dyDescent="0.25">
      <c r="A97" s="44" t="s">
        <v>46</v>
      </c>
      <c r="B97" s="4"/>
      <c r="C97" s="19"/>
      <c r="D97" s="19"/>
      <c r="E97" s="39">
        <f>B97*C97/1000</f>
        <v>0</v>
      </c>
      <c r="F97" s="21"/>
      <c r="G97" s="21"/>
      <c r="H97" s="21"/>
      <c r="I97" s="21"/>
      <c r="J97" s="103"/>
      <c r="K97" s="21"/>
    </row>
    <row r="98" spans="1:11" hidden="1" x14ac:dyDescent="0.25">
      <c r="A98" s="44" t="s">
        <v>14</v>
      </c>
      <c r="B98" s="4"/>
      <c r="C98" s="19"/>
      <c r="D98" s="19"/>
      <c r="E98" s="39">
        <f>B98*C98/1000</f>
        <v>0</v>
      </c>
      <c r="F98" s="21"/>
      <c r="G98" s="21"/>
      <c r="H98" s="21"/>
      <c r="I98" s="21"/>
      <c r="J98" s="103"/>
      <c r="K98" s="21"/>
    </row>
    <row r="99" spans="1:11" x14ac:dyDescent="0.25">
      <c r="A99" s="46" t="s">
        <v>23</v>
      </c>
      <c r="B99" s="4">
        <v>72</v>
      </c>
      <c r="C99" s="17">
        <v>40</v>
      </c>
      <c r="D99" s="17">
        <v>40</v>
      </c>
      <c r="E99" s="8">
        <f t="shared" si="11"/>
        <v>2.88</v>
      </c>
      <c r="F99" s="7">
        <v>40</v>
      </c>
      <c r="G99" s="7">
        <v>1.9</v>
      </c>
      <c r="H99" s="7">
        <v>0.4</v>
      </c>
      <c r="I99" s="7">
        <v>17.5</v>
      </c>
      <c r="J99" s="99">
        <v>81</v>
      </c>
      <c r="K99" s="7"/>
    </row>
    <row r="100" spans="1:11" x14ac:dyDescent="0.25">
      <c r="A100" s="46" t="s">
        <v>27</v>
      </c>
      <c r="B100" s="4">
        <v>72</v>
      </c>
      <c r="C100" s="17">
        <v>60</v>
      </c>
      <c r="D100" s="17">
        <v>60</v>
      </c>
      <c r="E100" s="8">
        <f t="shared" si="11"/>
        <v>4.32</v>
      </c>
      <c r="F100" s="7">
        <v>60</v>
      </c>
      <c r="G100" s="7">
        <v>3</v>
      </c>
      <c r="H100" s="7">
        <v>0.8</v>
      </c>
      <c r="I100" s="7">
        <v>24.3</v>
      </c>
      <c r="J100" s="99">
        <v>116.8</v>
      </c>
      <c r="K100" s="7"/>
    </row>
    <row r="101" spans="1:11" x14ac:dyDescent="0.25">
      <c r="G101" s="52"/>
      <c r="H101" s="52"/>
      <c r="I101" s="52"/>
      <c r="J101" s="52"/>
      <c r="K101" s="52"/>
    </row>
    <row r="104" spans="1:11" ht="18.600000000000001" customHeight="1" x14ac:dyDescent="0.25"/>
  </sheetData>
  <mergeCells count="10">
    <mergeCell ref="K2:K3"/>
    <mergeCell ref="K52:K53"/>
    <mergeCell ref="A52:A53"/>
    <mergeCell ref="B52:B53"/>
    <mergeCell ref="C52:F52"/>
    <mergeCell ref="G52:J52"/>
    <mergeCell ref="A2:A3"/>
    <mergeCell ref="B2:B3"/>
    <mergeCell ref="C2:F2"/>
    <mergeCell ref="G2:J2"/>
  </mergeCells>
  <pageMargins left="0.31496062992125984" right="0.1574803149606299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28" workbookViewId="0">
      <selection activeCell="E6" sqref="E6"/>
    </sheetView>
  </sheetViews>
  <sheetFormatPr defaultColWidth="9.140625" defaultRowHeight="15" x14ac:dyDescent="0.25"/>
  <cols>
    <col min="1" max="1" width="27.28515625" style="1" customWidth="1"/>
    <col min="2" max="2" width="6.140625" style="1" customWidth="1"/>
    <col min="3" max="3" width="5.5703125" style="1" customWidth="1"/>
    <col min="4" max="4" width="5.140625" style="1" customWidth="1"/>
    <col min="5" max="5" width="6.85546875" style="1" customWidth="1"/>
    <col min="6" max="6" width="5.42578125" style="1" customWidth="1"/>
    <col min="7" max="7" width="6.42578125" style="1" customWidth="1"/>
    <col min="8" max="8" width="6.28515625" style="1" customWidth="1"/>
    <col min="9" max="9" width="6" style="1" customWidth="1"/>
    <col min="10" max="10" width="7.7109375" style="1" customWidth="1"/>
    <col min="11" max="11" width="9.28515625" style="1" customWidth="1"/>
    <col min="12" max="16384" width="9.140625" style="1"/>
  </cols>
  <sheetData>
    <row r="1" spans="1:11" ht="15.75" thickBot="1" x14ac:dyDescent="0.3"/>
    <row r="2" spans="1:11" ht="14.45" customHeight="1" x14ac:dyDescent="0.25">
      <c r="A2" s="286" t="s">
        <v>0</v>
      </c>
      <c r="B2" s="288" t="s">
        <v>1</v>
      </c>
      <c r="C2" s="290"/>
      <c r="D2" s="290"/>
      <c r="E2" s="290"/>
      <c r="F2" s="290"/>
      <c r="G2" s="291" t="s">
        <v>6</v>
      </c>
      <c r="H2" s="291"/>
      <c r="I2" s="291"/>
      <c r="J2" s="291"/>
      <c r="K2" s="307" t="s">
        <v>175</v>
      </c>
    </row>
    <row r="3" spans="1:11" ht="25.5" thickBot="1" x14ac:dyDescent="0.3">
      <c r="A3" s="287"/>
      <c r="B3" s="289"/>
      <c r="C3" s="31" t="s">
        <v>2</v>
      </c>
      <c r="D3" s="31" t="s">
        <v>3</v>
      </c>
      <c r="E3" s="31" t="s">
        <v>4</v>
      </c>
      <c r="F3" s="31" t="s">
        <v>263</v>
      </c>
      <c r="G3" s="32" t="s">
        <v>7</v>
      </c>
      <c r="H3" s="31" t="s">
        <v>8</v>
      </c>
      <c r="I3" s="31" t="s">
        <v>22</v>
      </c>
      <c r="J3" s="98" t="s">
        <v>9</v>
      </c>
      <c r="K3" s="308"/>
    </row>
    <row r="4" spans="1:11" ht="18.75" x14ac:dyDescent="0.3">
      <c r="A4" s="38" t="s">
        <v>51</v>
      </c>
      <c r="B4" s="14"/>
      <c r="C4" s="15"/>
      <c r="D4" s="15"/>
      <c r="E4" s="15"/>
      <c r="F4" s="34"/>
      <c r="G4" s="15"/>
      <c r="H4" s="15"/>
      <c r="I4" s="15"/>
      <c r="J4" s="15"/>
      <c r="K4" s="113"/>
    </row>
    <row r="5" spans="1:11" ht="15.75" x14ac:dyDescent="0.25">
      <c r="A5" s="78" t="s">
        <v>24</v>
      </c>
      <c r="B5" s="79"/>
      <c r="C5" s="79"/>
      <c r="D5" s="79"/>
      <c r="E5" s="80">
        <f>E6+E13+E26+E33+E36+E39+E40+E41</f>
        <v>143.68700000000001</v>
      </c>
      <c r="F5" s="121">
        <f t="shared" ref="F5:J5" si="0">F6+F13+F26+F33+F36+F39+F40+F41</f>
        <v>935</v>
      </c>
      <c r="G5" s="80">
        <f t="shared" si="0"/>
        <v>25.199999999999996</v>
      </c>
      <c r="H5" s="80">
        <f t="shared" si="0"/>
        <v>25.100000000000005</v>
      </c>
      <c r="I5" s="81">
        <f t="shared" si="0"/>
        <v>115.7</v>
      </c>
      <c r="J5" s="80">
        <f t="shared" si="0"/>
        <v>789.09999999999991</v>
      </c>
      <c r="K5" s="114"/>
    </row>
    <row r="6" spans="1:11" ht="28.15" customHeight="1" x14ac:dyDescent="0.25">
      <c r="A6" s="124" t="s">
        <v>105</v>
      </c>
      <c r="B6" s="130"/>
      <c r="C6" s="127"/>
      <c r="D6" s="127"/>
      <c r="E6" s="125">
        <f>SUM(E7:E12)</f>
        <v>6.4940000000000007</v>
      </c>
      <c r="F6" s="126">
        <v>80</v>
      </c>
      <c r="G6" s="127">
        <v>0.7</v>
      </c>
      <c r="H6" s="131">
        <v>4.2</v>
      </c>
      <c r="I6" s="127">
        <v>8.8000000000000007</v>
      </c>
      <c r="J6" s="128">
        <v>75.8</v>
      </c>
      <c r="K6" s="115" t="s">
        <v>208</v>
      </c>
    </row>
    <row r="7" spans="1:11" x14ac:dyDescent="0.25">
      <c r="A7" s="42" t="s">
        <v>11</v>
      </c>
      <c r="B7" s="4">
        <v>34</v>
      </c>
      <c r="C7" s="11">
        <v>74</v>
      </c>
      <c r="D7" s="11">
        <v>56</v>
      </c>
      <c r="E7" s="9">
        <f>B7*C7/1000</f>
        <v>2.516</v>
      </c>
      <c r="F7" s="11"/>
      <c r="G7" s="11"/>
      <c r="H7" s="11"/>
      <c r="I7" s="11"/>
      <c r="J7" s="100"/>
      <c r="K7" s="116"/>
    </row>
    <row r="8" spans="1:11" x14ac:dyDescent="0.25">
      <c r="A8" s="42" t="s">
        <v>106</v>
      </c>
      <c r="B8" s="4">
        <v>123</v>
      </c>
      <c r="C8" s="11">
        <v>26</v>
      </c>
      <c r="D8" s="11">
        <v>23</v>
      </c>
      <c r="E8" s="9">
        <f>B8*C8/1000</f>
        <v>3.198</v>
      </c>
      <c r="F8" s="11"/>
      <c r="G8" s="11"/>
      <c r="H8" s="11"/>
      <c r="I8" s="11"/>
      <c r="J8" s="100"/>
      <c r="K8" s="116"/>
    </row>
    <row r="9" spans="1:11" hidden="1" x14ac:dyDescent="0.25">
      <c r="A9" s="42" t="s">
        <v>10</v>
      </c>
      <c r="B9" s="4"/>
      <c r="C9" s="11"/>
      <c r="D9" s="11"/>
      <c r="E9" s="9">
        <f t="shared" ref="E9:E12" si="1">B9*C9/1000</f>
        <v>0</v>
      </c>
      <c r="F9" s="11"/>
      <c r="G9" s="11"/>
      <c r="H9" s="11"/>
      <c r="I9" s="11"/>
      <c r="J9" s="100"/>
      <c r="K9" s="116"/>
    </row>
    <row r="10" spans="1:11" hidden="1" x14ac:dyDescent="0.25">
      <c r="A10" s="42" t="s">
        <v>61</v>
      </c>
      <c r="B10" s="4"/>
      <c r="C10" s="11"/>
      <c r="D10" s="11"/>
      <c r="E10" s="9">
        <f t="shared" si="1"/>
        <v>0</v>
      </c>
      <c r="F10" s="11"/>
      <c r="G10" s="11"/>
      <c r="H10" s="11"/>
      <c r="I10" s="11"/>
      <c r="J10" s="100"/>
      <c r="K10" s="116"/>
    </row>
    <row r="11" spans="1:11" ht="45" hidden="1" x14ac:dyDescent="0.25">
      <c r="A11" s="42" t="s">
        <v>64</v>
      </c>
      <c r="B11" s="4"/>
      <c r="C11" s="11"/>
      <c r="D11" s="11"/>
      <c r="E11" s="9">
        <f t="shared" si="1"/>
        <v>0</v>
      </c>
      <c r="F11" s="11"/>
      <c r="G11" s="11"/>
      <c r="H11" s="11"/>
      <c r="I11" s="11"/>
      <c r="J11" s="100"/>
      <c r="K11" s="116"/>
    </row>
    <row r="12" spans="1:11" x14ac:dyDescent="0.25">
      <c r="A12" s="42" t="s">
        <v>38</v>
      </c>
      <c r="B12" s="4">
        <v>195</v>
      </c>
      <c r="C12" s="11">
        <v>4</v>
      </c>
      <c r="D12" s="11">
        <v>4</v>
      </c>
      <c r="E12" s="9">
        <f t="shared" si="1"/>
        <v>0.78</v>
      </c>
      <c r="F12" s="11"/>
      <c r="G12" s="11"/>
      <c r="H12" s="11"/>
      <c r="I12" s="11"/>
      <c r="J12" s="100"/>
      <c r="K12" s="116"/>
    </row>
    <row r="13" spans="1:11" ht="45" x14ac:dyDescent="0.25">
      <c r="A13" s="46" t="s">
        <v>107</v>
      </c>
      <c r="B13" s="4"/>
      <c r="C13" s="7"/>
      <c r="D13" s="7"/>
      <c r="E13" s="8">
        <f>SUM(E14:E25)</f>
        <v>19.369</v>
      </c>
      <c r="F13" s="37">
        <v>250</v>
      </c>
      <c r="G13" s="7">
        <v>5.8</v>
      </c>
      <c r="H13" s="7">
        <v>6.5</v>
      </c>
      <c r="I13" s="7">
        <v>12</v>
      </c>
      <c r="J13" s="99">
        <v>129.69999999999999</v>
      </c>
      <c r="K13" s="115" t="s">
        <v>209</v>
      </c>
    </row>
    <row r="14" spans="1:11" ht="30" x14ac:dyDescent="0.25">
      <c r="A14" s="49" t="s">
        <v>60</v>
      </c>
      <c r="B14" s="4">
        <v>285</v>
      </c>
      <c r="C14" s="20">
        <v>29</v>
      </c>
      <c r="D14" s="20">
        <v>26</v>
      </c>
      <c r="E14" s="9">
        <f t="shared" ref="E14:E40" si="2">B14*C14/1000</f>
        <v>8.2650000000000006</v>
      </c>
      <c r="F14" s="21"/>
      <c r="G14" s="21"/>
      <c r="H14" s="21"/>
      <c r="I14" s="21"/>
      <c r="J14" s="103"/>
      <c r="K14" s="117"/>
    </row>
    <row r="15" spans="1:11" x14ac:dyDescent="0.25">
      <c r="A15" s="36" t="s">
        <v>99</v>
      </c>
      <c r="B15" s="4">
        <v>30</v>
      </c>
      <c r="C15" s="20">
        <v>63</v>
      </c>
      <c r="D15" s="20">
        <v>50</v>
      </c>
      <c r="E15" s="9">
        <f t="shared" si="2"/>
        <v>1.89</v>
      </c>
      <c r="F15" s="21"/>
      <c r="G15" s="21"/>
      <c r="H15" s="21"/>
      <c r="I15" s="21"/>
      <c r="J15" s="103"/>
      <c r="K15" s="117"/>
    </row>
    <row r="16" spans="1:11" ht="14.25" customHeight="1" x14ac:dyDescent="0.25">
      <c r="A16" s="13" t="s">
        <v>10</v>
      </c>
      <c r="B16" s="4">
        <v>34</v>
      </c>
      <c r="C16" s="11">
        <v>46</v>
      </c>
      <c r="D16" s="11">
        <v>30</v>
      </c>
      <c r="E16" s="9">
        <f t="shared" si="2"/>
        <v>1.5640000000000001</v>
      </c>
      <c r="F16" s="5"/>
      <c r="G16" s="5"/>
      <c r="H16" s="5"/>
      <c r="I16" s="5"/>
      <c r="J16" s="64"/>
      <c r="K16" s="118"/>
    </row>
    <row r="17" spans="1:11" hidden="1" x14ac:dyDescent="0.25">
      <c r="A17" s="63" t="s">
        <v>100</v>
      </c>
      <c r="B17" s="4"/>
      <c r="C17" s="11"/>
      <c r="D17" s="11"/>
      <c r="E17" s="9">
        <f t="shared" si="2"/>
        <v>0</v>
      </c>
      <c r="F17" s="5"/>
      <c r="G17" s="5"/>
      <c r="H17" s="5"/>
      <c r="I17" s="5"/>
      <c r="J17" s="64"/>
      <c r="K17" s="118"/>
    </row>
    <row r="18" spans="1:11" x14ac:dyDescent="0.25">
      <c r="A18" s="42" t="s">
        <v>29</v>
      </c>
      <c r="B18" s="4">
        <v>41</v>
      </c>
      <c r="C18" s="11">
        <v>12</v>
      </c>
      <c r="D18" s="11">
        <v>10</v>
      </c>
      <c r="E18" s="9">
        <f t="shared" si="2"/>
        <v>0.49199999999999999</v>
      </c>
      <c r="F18" s="5"/>
      <c r="G18" s="5"/>
      <c r="H18" s="5"/>
      <c r="I18" s="5"/>
      <c r="J18" s="64"/>
      <c r="K18" s="118"/>
    </row>
    <row r="19" spans="1:11" ht="12.75" customHeight="1" x14ac:dyDescent="0.25">
      <c r="A19" s="42" t="s">
        <v>11</v>
      </c>
      <c r="B19" s="4">
        <v>34</v>
      </c>
      <c r="C19" s="11">
        <v>17</v>
      </c>
      <c r="D19" s="11">
        <v>13</v>
      </c>
      <c r="E19" s="9">
        <f t="shared" si="2"/>
        <v>0.57799999999999996</v>
      </c>
      <c r="F19" s="5"/>
      <c r="G19" s="5"/>
      <c r="H19" s="5"/>
      <c r="I19" s="5"/>
      <c r="J19" s="64"/>
      <c r="K19" s="118"/>
    </row>
    <row r="20" spans="1:11" hidden="1" x14ac:dyDescent="0.25">
      <c r="A20" s="42" t="s">
        <v>18</v>
      </c>
      <c r="B20" s="4"/>
      <c r="C20" s="11"/>
      <c r="D20" s="11"/>
      <c r="E20" s="9">
        <f t="shared" si="2"/>
        <v>0</v>
      </c>
      <c r="F20" s="5"/>
      <c r="G20" s="5"/>
      <c r="H20" s="5"/>
      <c r="I20" s="5"/>
      <c r="J20" s="64"/>
      <c r="K20" s="118"/>
    </row>
    <row r="21" spans="1:11" x14ac:dyDescent="0.25">
      <c r="A21" s="42" t="s">
        <v>36</v>
      </c>
      <c r="B21" s="4">
        <v>1005</v>
      </c>
      <c r="C21" s="11">
        <v>5</v>
      </c>
      <c r="D21" s="11">
        <v>5</v>
      </c>
      <c r="E21" s="9">
        <f t="shared" si="2"/>
        <v>5.0250000000000004</v>
      </c>
      <c r="F21" s="5"/>
      <c r="G21" s="5"/>
      <c r="H21" s="5"/>
      <c r="I21" s="5"/>
      <c r="J21" s="64"/>
      <c r="K21" s="118"/>
    </row>
    <row r="22" spans="1:11" hidden="1" x14ac:dyDescent="0.25">
      <c r="A22" s="42" t="s">
        <v>101</v>
      </c>
      <c r="B22" s="4"/>
      <c r="C22" s="11"/>
      <c r="D22" s="11"/>
      <c r="E22" s="9">
        <f t="shared" si="2"/>
        <v>0</v>
      </c>
      <c r="F22" s="5"/>
      <c r="G22" s="5"/>
      <c r="H22" s="5"/>
      <c r="I22" s="5"/>
      <c r="J22" s="64"/>
      <c r="K22" s="118"/>
    </row>
    <row r="23" spans="1:11" hidden="1" x14ac:dyDescent="0.25">
      <c r="A23" s="42" t="s">
        <v>13</v>
      </c>
      <c r="B23" s="4"/>
      <c r="C23" s="11"/>
      <c r="D23" s="11"/>
      <c r="E23" s="9">
        <f t="shared" si="2"/>
        <v>0</v>
      </c>
      <c r="F23" s="5"/>
      <c r="G23" s="5"/>
      <c r="H23" s="5"/>
      <c r="I23" s="5"/>
      <c r="J23" s="64"/>
      <c r="K23" s="118"/>
    </row>
    <row r="24" spans="1:11" hidden="1" x14ac:dyDescent="0.25">
      <c r="A24" s="42" t="s">
        <v>14</v>
      </c>
      <c r="B24" s="4"/>
      <c r="C24" s="11"/>
      <c r="D24" s="11"/>
      <c r="E24" s="9">
        <f t="shared" si="2"/>
        <v>0</v>
      </c>
      <c r="F24" s="5"/>
      <c r="G24" s="5"/>
      <c r="H24" s="5"/>
      <c r="I24" s="5"/>
      <c r="J24" s="64"/>
      <c r="K24" s="118"/>
    </row>
    <row r="25" spans="1:11" x14ac:dyDescent="0.25">
      <c r="A25" s="42" t="s">
        <v>13</v>
      </c>
      <c r="B25" s="4">
        <v>311</v>
      </c>
      <c r="C25" s="11">
        <v>5</v>
      </c>
      <c r="D25" s="11">
        <v>5</v>
      </c>
      <c r="E25" s="9">
        <f t="shared" si="2"/>
        <v>1.5549999999999999</v>
      </c>
      <c r="F25" s="5"/>
      <c r="G25" s="5"/>
      <c r="H25" s="5"/>
      <c r="I25" s="5"/>
      <c r="J25" s="64"/>
      <c r="K25" s="118"/>
    </row>
    <row r="26" spans="1:11" ht="30" x14ac:dyDescent="0.25">
      <c r="A26" s="46" t="s">
        <v>108</v>
      </c>
      <c r="B26" s="4"/>
      <c r="C26" s="17"/>
      <c r="D26" s="17"/>
      <c r="E26" s="8">
        <f>SUM(E27:E32)</f>
        <v>57.893500000000003</v>
      </c>
      <c r="F26" s="7">
        <v>100</v>
      </c>
      <c r="G26" s="7">
        <v>11.9</v>
      </c>
      <c r="H26" s="7">
        <v>10.9</v>
      </c>
      <c r="I26" s="7">
        <v>3.7</v>
      </c>
      <c r="J26" s="99">
        <v>160.5</v>
      </c>
      <c r="K26" s="115" t="s">
        <v>210</v>
      </c>
    </row>
    <row r="27" spans="1:11" ht="18" customHeight="1" x14ac:dyDescent="0.25">
      <c r="A27" s="42" t="s">
        <v>243</v>
      </c>
      <c r="B27" s="4">
        <v>464</v>
      </c>
      <c r="C27" s="2">
        <v>114</v>
      </c>
      <c r="D27" s="2">
        <v>95</v>
      </c>
      <c r="E27" s="9">
        <f t="shared" si="2"/>
        <v>52.896000000000001</v>
      </c>
      <c r="F27" s="16"/>
      <c r="G27" s="16"/>
      <c r="H27" s="16"/>
      <c r="I27" s="16"/>
      <c r="J27" s="101"/>
      <c r="K27" s="119"/>
    </row>
    <row r="28" spans="1:11" ht="16.5" customHeight="1" x14ac:dyDescent="0.25">
      <c r="A28" s="43" t="s">
        <v>38</v>
      </c>
      <c r="B28" s="4">
        <v>195</v>
      </c>
      <c r="C28" s="2">
        <v>5</v>
      </c>
      <c r="D28" s="2">
        <v>5</v>
      </c>
      <c r="E28" s="9">
        <f t="shared" ref="E28" si="3">B28*C28/1000</f>
        <v>0.97499999999999998</v>
      </c>
      <c r="F28" s="16"/>
      <c r="G28" s="16"/>
      <c r="H28" s="16"/>
      <c r="I28" s="16"/>
      <c r="J28" s="101"/>
      <c r="K28" s="119"/>
    </row>
    <row r="29" spans="1:11" s="3" customFormat="1" ht="13.15" customHeight="1" x14ac:dyDescent="0.25">
      <c r="A29" s="56" t="s">
        <v>109</v>
      </c>
      <c r="B29" s="4"/>
      <c r="C29" s="16"/>
      <c r="D29" s="16">
        <v>60</v>
      </c>
      <c r="E29" s="5"/>
      <c r="F29" s="16"/>
      <c r="G29" s="16"/>
      <c r="H29" s="16"/>
      <c r="I29" s="16"/>
      <c r="J29" s="101"/>
      <c r="K29" s="119"/>
    </row>
    <row r="30" spans="1:11" ht="16.149999999999999" customHeight="1" x14ac:dyDescent="0.25">
      <c r="A30" s="43" t="s">
        <v>28</v>
      </c>
      <c r="B30" s="4">
        <v>54</v>
      </c>
      <c r="C30" s="11">
        <v>2.5</v>
      </c>
      <c r="D30" s="11">
        <v>2.5</v>
      </c>
      <c r="E30" s="9">
        <f t="shared" si="2"/>
        <v>0.13500000000000001</v>
      </c>
      <c r="F30" s="16"/>
      <c r="G30" s="16"/>
      <c r="H30" s="16"/>
      <c r="I30" s="16"/>
      <c r="J30" s="101"/>
      <c r="K30" s="119"/>
    </row>
    <row r="31" spans="1:11" ht="16.5" customHeight="1" x14ac:dyDescent="0.25">
      <c r="A31" s="43" t="s">
        <v>13</v>
      </c>
      <c r="B31" s="4">
        <v>311</v>
      </c>
      <c r="C31" s="2">
        <v>12.5</v>
      </c>
      <c r="D31" s="2">
        <v>12.5</v>
      </c>
      <c r="E31" s="9">
        <f t="shared" si="2"/>
        <v>3.8875000000000002</v>
      </c>
      <c r="F31" s="16"/>
      <c r="G31" s="16"/>
      <c r="H31" s="16"/>
      <c r="I31" s="16"/>
      <c r="J31" s="101"/>
      <c r="K31" s="119"/>
    </row>
    <row r="32" spans="1:11" x14ac:dyDescent="0.25">
      <c r="A32" s="43" t="s">
        <v>19</v>
      </c>
      <c r="B32" s="4"/>
      <c r="C32" s="2">
        <v>30</v>
      </c>
      <c r="D32" s="2">
        <v>30</v>
      </c>
      <c r="E32" s="9"/>
      <c r="F32" s="16"/>
      <c r="G32" s="16"/>
      <c r="H32" s="16"/>
      <c r="I32" s="16"/>
      <c r="J32" s="101"/>
      <c r="K32" s="119"/>
    </row>
    <row r="33" spans="1:11" s="3" customFormat="1" ht="30" x14ac:dyDescent="0.25">
      <c r="A33" s="46" t="s">
        <v>84</v>
      </c>
      <c r="B33" s="4"/>
      <c r="C33" s="7"/>
      <c r="D33" s="7"/>
      <c r="E33" s="8">
        <f>SUM(E34:E35)</f>
        <v>8.4465000000000003</v>
      </c>
      <c r="F33" s="7">
        <v>150</v>
      </c>
      <c r="G33" s="7">
        <v>3.2</v>
      </c>
      <c r="H33" s="7">
        <v>2.8</v>
      </c>
      <c r="I33" s="7">
        <v>34.299999999999997</v>
      </c>
      <c r="J33" s="99">
        <v>175.2</v>
      </c>
      <c r="K33" s="115" t="s">
        <v>192</v>
      </c>
    </row>
    <row r="34" spans="1:11" x14ac:dyDescent="0.25">
      <c r="A34" s="42" t="s">
        <v>45</v>
      </c>
      <c r="B34" s="4">
        <v>93</v>
      </c>
      <c r="C34" s="2">
        <v>53</v>
      </c>
      <c r="D34" s="2">
        <v>53</v>
      </c>
      <c r="E34" s="9">
        <f t="shared" si="2"/>
        <v>4.9290000000000003</v>
      </c>
      <c r="F34" s="16"/>
      <c r="G34" s="16"/>
      <c r="H34" s="16"/>
      <c r="I34" s="16"/>
      <c r="J34" s="101"/>
      <c r="K34" s="119"/>
    </row>
    <row r="35" spans="1:11" x14ac:dyDescent="0.25">
      <c r="A35" s="42" t="s">
        <v>36</v>
      </c>
      <c r="B35" s="4">
        <v>1005</v>
      </c>
      <c r="C35" s="2">
        <v>3.5</v>
      </c>
      <c r="D35" s="2">
        <v>3.5</v>
      </c>
      <c r="E35" s="9">
        <f t="shared" si="2"/>
        <v>3.5175000000000001</v>
      </c>
      <c r="F35" s="16"/>
      <c r="G35" s="16"/>
      <c r="H35" s="16"/>
      <c r="I35" s="16"/>
      <c r="J35" s="101"/>
      <c r="K35" s="119"/>
    </row>
    <row r="36" spans="1:11" ht="30" x14ac:dyDescent="0.25">
      <c r="A36" s="124" t="s">
        <v>110</v>
      </c>
      <c r="B36" s="4"/>
      <c r="C36" s="17"/>
      <c r="D36" s="17"/>
      <c r="E36" s="8">
        <f>SUM(E37:E38)</f>
        <v>14.199</v>
      </c>
      <c r="F36" s="7">
        <v>200</v>
      </c>
      <c r="G36" s="7">
        <v>0.9</v>
      </c>
      <c r="H36" s="7">
        <v>0</v>
      </c>
      <c r="I36" s="7">
        <v>31.3</v>
      </c>
      <c r="J36" s="99">
        <v>128.80000000000001</v>
      </c>
      <c r="K36" s="115" t="s">
        <v>211</v>
      </c>
    </row>
    <row r="37" spans="1:11" x14ac:dyDescent="0.25">
      <c r="A37" s="44" t="s">
        <v>41</v>
      </c>
      <c r="B37" s="4">
        <v>630</v>
      </c>
      <c r="C37" s="19">
        <v>20.3</v>
      </c>
      <c r="D37" s="19">
        <v>20</v>
      </c>
      <c r="E37" s="39">
        <f>B37*C37/1000</f>
        <v>12.789</v>
      </c>
      <c r="F37" s="21"/>
      <c r="G37" s="21"/>
      <c r="H37" s="21"/>
      <c r="I37" s="21"/>
      <c r="J37" s="103"/>
      <c r="K37" s="117"/>
    </row>
    <row r="38" spans="1:11" x14ac:dyDescent="0.25">
      <c r="A38" s="44" t="s">
        <v>14</v>
      </c>
      <c r="B38" s="4">
        <v>94</v>
      </c>
      <c r="C38" s="19">
        <v>15</v>
      </c>
      <c r="D38" s="19">
        <v>15</v>
      </c>
      <c r="E38" s="39">
        <f>B38*C38/1000</f>
        <v>1.41</v>
      </c>
      <c r="F38" s="21"/>
      <c r="G38" s="21"/>
      <c r="H38" s="21"/>
      <c r="I38" s="21"/>
      <c r="J38" s="103"/>
      <c r="K38" s="117"/>
    </row>
    <row r="39" spans="1:11" x14ac:dyDescent="0.25">
      <c r="A39" s="46" t="s">
        <v>23</v>
      </c>
      <c r="B39" s="4">
        <v>72</v>
      </c>
      <c r="C39" s="17">
        <v>20</v>
      </c>
      <c r="D39" s="17">
        <v>20</v>
      </c>
      <c r="E39" s="8">
        <f t="shared" si="2"/>
        <v>1.44</v>
      </c>
      <c r="F39" s="7">
        <f>D39</f>
        <v>20</v>
      </c>
      <c r="G39" s="7">
        <v>0.7</v>
      </c>
      <c r="H39" s="7">
        <v>0.1</v>
      </c>
      <c r="I39" s="7">
        <v>9.4</v>
      </c>
      <c r="J39" s="99">
        <v>41.3</v>
      </c>
      <c r="K39" s="115"/>
    </row>
    <row r="40" spans="1:11" x14ac:dyDescent="0.25">
      <c r="A40" s="154" t="s">
        <v>27</v>
      </c>
      <c r="B40" s="155">
        <v>72</v>
      </c>
      <c r="C40" s="156">
        <v>40</v>
      </c>
      <c r="D40" s="156">
        <v>40</v>
      </c>
      <c r="E40" s="157">
        <f t="shared" si="2"/>
        <v>2.88</v>
      </c>
      <c r="F40" s="158">
        <f>D40</f>
        <v>40</v>
      </c>
      <c r="G40" s="158">
        <v>2</v>
      </c>
      <c r="H40" s="158">
        <v>0.6</v>
      </c>
      <c r="I40" s="158">
        <v>16.2</v>
      </c>
      <c r="J40" s="159">
        <v>77.8</v>
      </c>
      <c r="K40" s="160"/>
    </row>
    <row r="41" spans="1:11" ht="46.9" customHeight="1" x14ac:dyDescent="0.25">
      <c r="A41" s="46" t="s">
        <v>313</v>
      </c>
      <c r="B41" s="4">
        <v>347</v>
      </c>
      <c r="C41" s="40"/>
      <c r="D41" s="40"/>
      <c r="E41" s="8">
        <f>B41*F41/1000</f>
        <v>32.965000000000003</v>
      </c>
      <c r="F41" s="7">
        <v>95</v>
      </c>
      <c r="G41" s="7"/>
      <c r="H41" s="7"/>
      <c r="I41" s="7"/>
      <c r="J41" s="99"/>
      <c r="K41" s="7"/>
    </row>
    <row r="42" spans="1:11" ht="19.149999999999999" customHeight="1" thickBot="1" x14ac:dyDescent="0.3"/>
    <row r="43" spans="1:11" ht="14.45" customHeight="1" x14ac:dyDescent="0.25">
      <c r="A43" s="286" t="s">
        <v>0</v>
      </c>
      <c r="B43" s="288" t="s">
        <v>1</v>
      </c>
      <c r="C43" s="290"/>
      <c r="D43" s="290"/>
      <c r="E43" s="290"/>
      <c r="F43" s="290"/>
      <c r="G43" s="291" t="s">
        <v>6</v>
      </c>
      <c r="H43" s="291"/>
      <c r="I43" s="291"/>
      <c r="J43" s="291"/>
      <c r="K43" s="307" t="s">
        <v>265</v>
      </c>
    </row>
    <row r="44" spans="1:11" ht="25.5" thickBot="1" x14ac:dyDescent="0.3">
      <c r="A44" s="287"/>
      <c r="B44" s="289"/>
      <c r="C44" s="31" t="s">
        <v>2</v>
      </c>
      <c r="D44" s="31" t="s">
        <v>3</v>
      </c>
      <c r="E44" s="31" t="s">
        <v>4</v>
      </c>
      <c r="F44" s="31" t="s">
        <v>5</v>
      </c>
      <c r="G44" s="32" t="s">
        <v>7</v>
      </c>
      <c r="H44" s="31" t="s">
        <v>8</v>
      </c>
      <c r="I44" s="31" t="s">
        <v>22</v>
      </c>
      <c r="J44" s="98" t="s">
        <v>9</v>
      </c>
      <c r="K44" s="308"/>
    </row>
    <row r="45" spans="1:11" ht="18.75" x14ac:dyDescent="0.3">
      <c r="A45" s="38" t="s">
        <v>51</v>
      </c>
      <c r="B45" s="14"/>
      <c r="C45" s="15"/>
      <c r="D45" s="15"/>
      <c r="E45" s="15"/>
      <c r="F45" s="34"/>
      <c r="G45" s="15"/>
      <c r="H45" s="15"/>
      <c r="I45" s="15"/>
      <c r="J45" s="15"/>
      <c r="K45" s="113"/>
    </row>
    <row r="46" spans="1:11" ht="15.75" x14ac:dyDescent="0.25">
      <c r="A46" s="78" t="s">
        <v>24</v>
      </c>
      <c r="B46" s="79"/>
      <c r="C46" s="79"/>
      <c r="D46" s="79"/>
      <c r="E46" s="80">
        <f>E47+E54+E67+E74+E77+E80+E81</f>
        <v>128.624</v>
      </c>
      <c r="F46" s="83">
        <f t="shared" ref="F46:J46" si="4">F47+F54+F67+F74+F77+F80+F81</f>
        <v>950</v>
      </c>
      <c r="G46" s="83">
        <f t="shared" si="4"/>
        <v>30.599999999999998</v>
      </c>
      <c r="H46" s="83">
        <f t="shared" si="4"/>
        <v>29.2</v>
      </c>
      <c r="I46" s="81">
        <f t="shared" si="4"/>
        <v>139.9</v>
      </c>
      <c r="J46" s="81">
        <f t="shared" si="4"/>
        <v>945</v>
      </c>
      <c r="K46" s="114"/>
    </row>
    <row r="47" spans="1:11" ht="29.45" customHeight="1" x14ac:dyDescent="0.25">
      <c r="A47" s="46" t="s">
        <v>105</v>
      </c>
      <c r="B47" s="4"/>
      <c r="C47" s="7"/>
      <c r="D47" s="7"/>
      <c r="E47" s="8">
        <f>SUM(E48:E53)</f>
        <v>8.3190000000000008</v>
      </c>
      <c r="F47" s="37">
        <v>100</v>
      </c>
      <c r="G47" s="7">
        <v>0.9</v>
      </c>
      <c r="H47" s="41">
        <v>5.2</v>
      </c>
      <c r="I47" s="7">
        <v>9.3000000000000007</v>
      </c>
      <c r="J47" s="99">
        <v>87.6</v>
      </c>
      <c r="K47" s="115" t="s">
        <v>208</v>
      </c>
    </row>
    <row r="48" spans="1:11" x14ac:dyDescent="0.25">
      <c r="A48" s="42" t="s">
        <v>11</v>
      </c>
      <c r="B48" s="4">
        <v>34</v>
      </c>
      <c r="C48" s="11">
        <v>93</v>
      </c>
      <c r="D48" s="11">
        <v>70</v>
      </c>
      <c r="E48" s="9">
        <f>B48*C48/1000</f>
        <v>3.1619999999999999</v>
      </c>
      <c r="F48" s="11"/>
      <c r="G48" s="11"/>
      <c r="H48" s="11"/>
      <c r="I48" s="11"/>
      <c r="J48" s="100"/>
      <c r="K48" s="116"/>
    </row>
    <row r="49" spans="1:11" x14ac:dyDescent="0.25">
      <c r="A49" s="42" t="s">
        <v>106</v>
      </c>
      <c r="B49" s="4">
        <v>123</v>
      </c>
      <c r="C49" s="11">
        <v>34</v>
      </c>
      <c r="D49" s="11">
        <v>30</v>
      </c>
      <c r="E49" s="9">
        <f>B49*C49/1000</f>
        <v>4.1820000000000004</v>
      </c>
      <c r="F49" s="11"/>
      <c r="G49" s="11"/>
      <c r="H49" s="11"/>
      <c r="I49" s="11"/>
      <c r="J49" s="100"/>
      <c r="K49" s="116"/>
    </row>
    <row r="50" spans="1:11" ht="15" hidden="1" customHeight="1" x14ac:dyDescent="0.25">
      <c r="A50" s="42" t="s">
        <v>10</v>
      </c>
      <c r="B50" s="4"/>
      <c r="C50" s="11"/>
      <c r="D50" s="11"/>
      <c r="E50" s="9">
        <f t="shared" ref="E50:E53" si="5">B50*C50/1000</f>
        <v>0</v>
      </c>
      <c r="F50" s="11"/>
      <c r="G50" s="11"/>
      <c r="H50" s="11"/>
      <c r="I50" s="11"/>
      <c r="J50" s="100"/>
      <c r="K50" s="116"/>
    </row>
    <row r="51" spans="1:11" ht="15" hidden="1" customHeight="1" x14ac:dyDescent="0.25">
      <c r="A51" s="42" t="s">
        <v>61</v>
      </c>
      <c r="B51" s="4"/>
      <c r="C51" s="11"/>
      <c r="D51" s="11"/>
      <c r="E51" s="9">
        <f t="shared" si="5"/>
        <v>0</v>
      </c>
      <c r="F51" s="11"/>
      <c r="G51" s="11"/>
      <c r="H51" s="11"/>
      <c r="I51" s="11"/>
      <c r="J51" s="100"/>
      <c r="K51" s="116"/>
    </row>
    <row r="52" spans="1:11" ht="45" hidden="1" customHeight="1" x14ac:dyDescent="0.25">
      <c r="A52" s="42" t="s">
        <v>64</v>
      </c>
      <c r="B52" s="4"/>
      <c r="C52" s="11"/>
      <c r="D52" s="11"/>
      <c r="E52" s="9">
        <f t="shared" si="5"/>
        <v>0</v>
      </c>
      <c r="F52" s="11"/>
      <c r="G52" s="11"/>
      <c r="H52" s="11"/>
      <c r="I52" s="11"/>
      <c r="J52" s="100"/>
      <c r="K52" s="116"/>
    </row>
    <row r="53" spans="1:11" x14ac:dyDescent="0.25">
      <c r="A53" s="42" t="s">
        <v>38</v>
      </c>
      <c r="B53" s="4">
        <v>195</v>
      </c>
      <c r="C53" s="11">
        <v>5</v>
      </c>
      <c r="D53" s="11">
        <v>5</v>
      </c>
      <c r="E53" s="9">
        <f t="shared" si="5"/>
        <v>0.97499999999999998</v>
      </c>
      <c r="F53" s="11"/>
      <c r="G53" s="11"/>
      <c r="H53" s="11"/>
      <c r="I53" s="11"/>
      <c r="J53" s="100"/>
      <c r="K53" s="116"/>
    </row>
    <row r="54" spans="1:11" ht="45" x14ac:dyDescent="0.25">
      <c r="A54" s="46" t="s">
        <v>107</v>
      </c>
      <c r="B54" s="4"/>
      <c r="C54" s="7"/>
      <c r="D54" s="7"/>
      <c r="E54" s="125">
        <f>SUM(E55:E66)</f>
        <v>19.369</v>
      </c>
      <c r="F54" s="126">
        <v>250</v>
      </c>
      <c r="G54" s="127">
        <v>5.8</v>
      </c>
      <c r="H54" s="127">
        <v>6.5</v>
      </c>
      <c r="I54" s="127">
        <v>12</v>
      </c>
      <c r="J54" s="128">
        <v>129.69999999999999</v>
      </c>
      <c r="K54" s="129" t="s">
        <v>209</v>
      </c>
    </row>
    <row r="55" spans="1:11" ht="30" x14ac:dyDescent="0.25">
      <c r="A55" s="49" t="s">
        <v>60</v>
      </c>
      <c r="B55" s="4">
        <v>285</v>
      </c>
      <c r="C55" s="20">
        <v>29</v>
      </c>
      <c r="D55" s="20">
        <v>26</v>
      </c>
      <c r="E55" s="9">
        <f t="shared" ref="E55:E66" si="6">B55*C55/1000</f>
        <v>8.2650000000000006</v>
      </c>
      <c r="F55" s="21"/>
      <c r="G55" s="21"/>
      <c r="H55" s="21"/>
      <c r="I55" s="21"/>
      <c r="J55" s="103"/>
      <c r="K55" s="117"/>
    </row>
    <row r="56" spans="1:11" x14ac:dyDescent="0.25">
      <c r="A56" s="36" t="s">
        <v>99</v>
      </c>
      <c r="B56" s="4">
        <v>30</v>
      </c>
      <c r="C56" s="20">
        <v>63</v>
      </c>
      <c r="D56" s="20">
        <v>50</v>
      </c>
      <c r="E56" s="9">
        <f t="shared" si="6"/>
        <v>1.89</v>
      </c>
      <c r="F56" s="21"/>
      <c r="G56" s="21"/>
      <c r="H56" s="21"/>
      <c r="I56" s="21"/>
      <c r="J56" s="103"/>
      <c r="K56" s="117"/>
    </row>
    <row r="57" spans="1:11" ht="14.25" customHeight="1" x14ac:dyDescent="0.25">
      <c r="A57" s="13" t="s">
        <v>10</v>
      </c>
      <c r="B57" s="4">
        <v>34</v>
      </c>
      <c r="C57" s="11">
        <v>46</v>
      </c>
      <c r="D57" s="11">
        <v>30</v>
      </c>
      <c r="E57" s="9">
        <f t="shared" si="6"/>
        <v>1.5640000000000001</v>
      </c>
      <c r="F57" s="5"/>
      <c r="G57" s="5"/>
      <c r="H57" s="5"/>
      <c r="I57" s="5"/>
      <c r="J57" s="64"/>
      <c r="K57" s="118"/>
    </row>
    <row r="58" spans="1:11" ht="15" hidden="1" customHeight="1" x14ac:dyDescent="0.25">
      <c r="A58" s="63" t="s">
        <v>100</v>
      </c>
      <c r="B58" s="4"/>
      <c r="C58" s="11"/>
      <c r="D58" s="11"/>
      <c r="E58" s="9">
        <f t="shared" si="6"/>
        <v>0</v>
      </c>
      <c r="F58" s="5"/>
      <c r="G58" s="5"/>
      <c r="H58" s="5"/>
      <c r="I58" s="5"/>
      <c r="J58" s="64"/>
      <c r="K58" s="118"/>
    </row>
    <row r="59" spans="1:11" x14ac:dyDescent="0.25">
      <c r="A59" s="42" t="s">
        <v>29</v>
      </c>
      <c r="B59" s="4">
        <v>41</v>
      </c>
      <c r="C59" s="11">
        <v>12</v>
      </c>
      <c r="D59" s="11">
        <v>10</v>
      </c>
      <c r="E59" s="9">
        <f t="shared" si="6"/>
        <v>0.49199999999999999</v>
      </c>
      <c r="F59" s="5"/>
      <c r="G59" s="5"/>
      <c r="H59" s="5"/>
      <c r="I59" s="5"/>
      <c r="J59" s="64"/>
      <c r="K59" s="118"/>
    </row>
    <row r="60" spans="1:11" ht="12.75" customHeight="1" x14ac:dyDescent="0.25">
      <c r="A60" s="42" t="s">
        <v>11</v>
      </c>
      <c r="B60" s="4">
        <v>34</v>
      </c>
      <c r="C60" s="11">
        <v>17</v>
      </c>
      <c r="D60" s="11">
        <v>13</v>
      </c>
      <c r="E60" s="9">
        <f t="shared" si="6"/>
        <v>0.57799999999999996</v>
      </c>
      <c r="F60" s="5"/>
      <c r="G60" s="5"/>
      <c r="H60" s="5"/>
      <c r="I60" s="5"/>
      <c r="J60" s="64"/>
      <c r="K60" s="118"/>
    </row>
    <row r="61" spans="1:11" ht="15" hidden="1" customHeight="1" x14ac:dyDescent="0.25">
      <c r="A61" s="42" t="s">
        <v>18</v>
      </c>
      <c r="B61" s="4"/>
      <c r="C61" s="11"/>
      <c r="D61" s="11"/>
      <c r="E61" s="9">
        <f t="shared" si="6"/>
        <v>0</v>
      </c>
      <c r="F61" s="5"/>
      <c r="G61" s="5"/>
      <c r="H61" s="5"/>
      <c r="I61" s="5"/>
      <c r="J61" s="64"/>
      <c r="K61" s="118"/>
    </row>
    <row r="62" spans="1:11" x14ac:dyDescent="0.25">
      <c r="A62" s="42" t="s">
        <v>36</v>
      </c>
      <c r="B62" s="4">
        <v>1005</v>
      </c>
      <c r="C62" s="11">
        <v>5</v>
      </c>
      <c r="D62" s="11">
        <v>5</v>
      </c>
      <c r="E62" s="9">
        <f t="shared" si="6"/>
        <v>5.0250000000000004</v>
      </c>
      <c r="F62" s="5"/>
      <c r="G62" s="5"/>
      <c r="H62" s="5"/>
      <c r="I62" s="5"/>
      <c r="J62" s="64"/>
      <c r="K62" s="118"/>
    </row>
    <row r="63" spans="1:11" ht="15" hidden="1" customHeight="1" x14ac:dyDescent="0.25">
      <c r="A63" s="42" t="s">
        <v>101</v>
      </c>
      <c r="B63" s="4"/>
      <c r="C63" s="11"/>
      <c r="D63" s="11"/>
      <c r="E63" s="9">
        <f t="shared" si="6"/>
        <v>0</v>
      </c>
      <c r="F63" s="5"/>
      <c r="G63" s="5"/>
      <c r="H63" s="5"/>
      <c r="I63" s="5"/>
      <c r="J63" s="64"/>
      <c r="K63" s="118"/>
    </row>
    <row r="64" spans="1:11" ht="15" hidden="1" customHeight="1" x14ac:dyDescent="0.25">
      <c r="A64" s="42" t="s">
        <v>13</v>
      </c>
      <c r="B64" s="4"/>
      <c r="C64" s="11"/>
      <c r="D64" s="11"/>
      <c r="E64" s="9">
        <f t="shared" si="6"/>
        <v>0</v>
      </c>
      <c r="F64" s="5"/>
      <c r="G64" s="5"/>
      <c r="H64" s="5"/>
      <c r="I64" s="5"/>
      <c r="J64" s="64"/>
      <c r="K64" s="118"/>
    </row>
    <row r="65" spans="1:11" ht="15" hidden="1" customHeight="1" x14ac:dyDescent="0.25">
      <c r="A65" s="42" t="s">
        <v>14</v>
      </c>
      <c r="B65" s="4"/>
      <c r="C65" s="11"/>
      <c r="D65" s="11"/>
      <c r="E65" s="9">
        <f t="shared" si="6"/>
        <v>0</v>
      </c>
      <c r="F65" s="5"/>
      <c r="G65" s="5"/>
      <c r="H65" s="5"/>
      <c r="I65" s="5"/>
      <c r="J65" s="64"/>
      <c r="K65" s="118"/>
    </row>
    <row r="66" spans="1:11" x14ac:dyDescent="0.25">
      <c r="A66" s="42" t="s">
        <v>13</v>
      </c>
      <c r="B66" s="4">
        <v>311</v>
      </c>
      <c r="C66" s="11">
        <v>5</v>
      </c>
      <c r="D66" s="11">
        <v>5</v>
      </c>
      <c r="E66" s="9">
        <f t="shared" si="6"/>
        <v>1.5549999999999999</v>
      </c>
      <c r="F66" s="5"/>
      <c r="G66" s="5"/>
      <c r="H66" s="5"/>
      <c r="I66" s="5"/>
      <c r="J66" s="64"/>
      <c r="K66" s="118"/>
    </row>
    <row r="67" spans="1:11" ht="30" x14ac:dyDescent="0.25">
      <c r="A67" s="46" t="s">
        <v>108</v>
      </c>
      <c r="B67" s="4"/>
      <c r="C67" s="17"/>
      <c r="D67" s="17"/>
      <c r="E67" s="8">
        <f>SUM(E68:E73)</f>
        <v>69.565000000000012</v>
      </c>
      <c r="F67" s="7">
        <v>120</v>
      </c>
      <c r="G67" s="7">
        <v>14.3</v>
      </c>
      <c r="H67" s="7">
        <v>12.9</v>
      </c>
      <c r="I67" s="7">
        <v>4.4000000000000004</v>
      </c>
      <c r="J67" s="99">
        <v>190.9</v>
      </c>
      <c r="K67" s="115" t="s">
        <v>210</v>
      </c>
    </row>
    <row r="68" spans="1:11" ht="17.45" customHeight="1" x14ac:dyDescent="0.25">
      <c r="A68" s="42" t="s">
        <v>243</v>
      </c>
      <c r="B68" s="4">
        <v>464</v>
      </c>
      <c r="C68" s="2">
        <v>137</v>
      </c>
      <c r="D68" s="2">
        <v>114</v>
      </c>
      <c r="E68" s="9">
        <f t="shared" ref="E68:E69" si="7">B68*C68/1000</f>
        <v>63.567999999999998</v>
      </c>
      <c r="F68" s="16"/>
      <c r="G68" s="16"/>
      <c r="H68" s="16"/>
      <c r="I68" s="16"/>
      <c r="J68" s="101"/>
      <c r="K68" s="119"/>
    </row>
    <row r="69" spans="1:11" ht="16.5" customHeight="1" x14ac:dyDescent="0.25">
      <c r="A69" s="43" t="s">
        <v>38</v>
      </c>
      <c r="B69" s="4">
        <v>195</v>
      </c>
      <c r="C69" s="2">
        <v>6</v>
      </c>
      <c r="D69" s="2">
        <v>6</v>
      </c>
      <c r="E69" s="9">
        <f t="shared" si="7"/>
        <v>1.17</v>
      </c>
      <c r="F69" s="16"/>
      <c r="G69" s="16"/>
      <c r="H69" s="16"/>
      <c r="I69" s="16"/>
      <c r="J69" s="101"/>
      <c r="K69" s="119"/>
    </row>
    <row r="70" spans="1:11" s="3" customFormat="1" ht="15.6" customHeight="1" x14ac:dyDescent="0.25">
      <c r="A70" s="56" t="s">
        <v>109</v>
      </c>
      <c r="B70" s="4"/>
      <c r="C70" s="16"/>
      <c r="D70" s="16">
        <v>75</v>
      </c>
      <c r="E70" s="5"/>
      <c r="F70" s="16"/>
      <c r="G70" s="16"/>
      <c r="H70" s="16"/>
      <c r="I70" s="16"/>
      <c r="J70" s="101"/>
      <c r="K70" s="119"/>
    </row>
    <row r="71" spans="1:11" ht="16.149999999999999" customHeight="1" x14ac:dyDescent="0.25">
      <c r="A71" s="43" t="s">
        <v>28</v>
      </c>
      <c r="B71" s="4">
        <v>54</v>
      </c>
      <c r="C71" s="11">
        <v>3</v>
      </c>
      <c r="D71" s="11">
        <v>3</v>
      </c>
      <c r="E71" s="9">
        <f t="shared" ref="E71:E72" si="8">B71*C71/1000</f>
        <v>0.16200000000000001</v>
      </c>
      <c r="F71" s="16"/>
      <c r="G71" s="16"/>
      <c r="H71" s="16"/>
      <c r="I71" s="16"/>
      <c r="J71" s="101"/>
      <c r="K71" s="119"/>
    </row>
    <row r="72" spans="1:11" ht="16.5" customHeight="1" x14ac:dyDescent="0.25">
      <c r="A72" s="43" t="s">
        <v>13</v>
      </c>
      <c r="B72" s="4">
        <v>311</v>
      </c>
      <c r="C72" s="2">
        <v>15</v>
      </c>
      <c r="D72" s="2">
        <v>15</v>
      </c>
      <c r="E72" s="9">
        <f t="shared" si="8"/>
        <v>4.665</v>
      </c>
      <c r="F72" s="16"/>
      <c r="G72" s="16"/>
      <c r="H72" s="16"/>
      <c r="I72" s="16"/>
      <c r="J72" s="101"/>
      <c r="K72" s="119"/>
    </row>
    <row r="73" spans="1:11" x14ac:dyDescent="0.25">
      <c r="A73" s="43" t="s">
        <v>19</v>
      </c>
      <c r="B73" s="4"/>
      <c r="C73" s="2">
        <v>35</v>
      </c>
      <c r="D73" s="2">
        <v>35</v>
      </c>
      <c r="E73" s="9"/>
      <c r="F73" s="16"/>
      <c r="G73" s="16"/>
      <c r="H73" s="16"/>
      <c r="I73" s="16"/>
      <c r="J73" s="101"/>
      <c r="K73" s="119"/>
    </row>
    <row r="74" spans="1:11" s="3" customFormat="1" ht="30" x14ac:dyDescent="0.25">
      <c r="A74" s="46" t="s">
        <v>84</v>
      </c>
      <c r="B74" s="4"/>
      <c r="C74" s="7"/>
      <c r="D74" s="7"/>
      <c r="E74" s="8">
        <f>SUM(E75:E76)</f>
        <v>9.9719999999999995</v>
      </c>
      <c r="F74" s="7">
        <v>180</v>
      </c>
      <c r="G74" s="7">
        <v>3.8</v>
      </c>
      <c r="H74" s="7">
        <v>3.4</v>
      </c>
      <c r="I74" s="7">
        <v>41.1</v>
      </c>
      <c r="J74" s="99">
        <v>210.2</v>
      </c>
      <c r="K74" s="115" t="s">
        <v>192</v>
      </c>
    </row>
    <row r="75" spans="1:11" x14ac:dyDescent="0.25">
      <c r="A75" s="42" t="s">
        <v>45</v>
      </c>
      <c r="B75" s="4">
        <v>93</v>
      </c>
      <c r="C75" s="2">
        <v>64</v>
      </c>
      <c r="D75" s="2">
        <v>64</v>
      </c>
      <c r="E75" s="9">
        <f t="shared" ref="E75:E76" si="9">B75*C75/1000</f>
        <v>5.952</v>
      </c>
      <c r="F75" s="16"/>
      <c r="G75" s="16"/>
      <c r="H75" s="16"/>
      <c r="I75" s="16"/>
      <c r="J75" s="101"/>
      <c r="K75" s="119"/>
    </row>
    <row r="76" spans="1:11" x14ac:dyDescent="0.25">
      <c r="A76" s="42" t="s">
        <v>36</v>
      </c>
      <c r="B76" s="4">
        <v>1005</v>
      </c>
      <c r="C76" s="2">
        <v>4</v>
      </c>
      <c r="D76" s="2">
        <v>4</v>
      </c>
      <c r="E76" s="9">
        <f t="shared" si="9"/>
        <v>4.0199999999999996</v>
      </c>
      <c r="F76" s="16"/>
      <c r="G76" s="16"/>
      <c r="H76" s="16"/>
      <c r="I76" s="16"/>
      <c r="J76" s="101"/>
      <c r="K76" s="119"/>
    </row>
    <row r="77" spans="1:11" ht="30" x14ac:dyDescent="0.25">
      <c r="A77" s="124" t="s">
        <v>110</v>
      </c>
      <c r="B77" s="130"/>
      <c r="C77" s="132"/>
      <c r="D77" s="132"/>
      <c r="E77" s="125">
        <f>SUM(E78:E79)</f>
        <v>14.199</v>
      </c>
      <c r="F77" s="127">
        <v>200</v>
      </c>
      <c r="G77" s="127">
        <v>0.9</v>
      </c>
      <c r="H77" s="127">
        <v>0</v>
      </c>
      <c r="I77" s="127">
        <v>31.3</v>
      </c>
      <c r="J77" s="128">
        <v>128.80000000000001</v>
      </c>
      <c r="K77" s="115" t="s">
        <v>211</v>
      </c>
    </row>
    <row r="78" spans="1:11" x14ac:dyDescent="0.25">
      <c r="A78" s="44" t="s">
        <v>41</v>
      </c>
      <c r="B78" s="4">
        <v>630</v>
      </c>
      <c r="C78" s="19">
        <v>20.3</v>
      </c>
      <c r="D78" s="19">
        <v>20</v>
      </c>
      <c r="E78" s="23">
        <f>B78*C78/1000</f>
        <v>12.789</v>
      </c>
      <c r="F78" s="21"/>
      <c r="G78" s="21"/>
      <c r="H78" s="21"/>
      <c r="I78" s="21"/>
      <c r="J78" s="103"/>
      <c r="K78" s="117"/>
    </row>
    <row r="79" spans="1:11" x14ac:dyDescent="0.25">
      <c r="A79" s="44" t="s">
        <v>14</v>
      </c>
      <c r="B79" s="4">
        <v>94</v>
      </c>
      <c r="C79" s="19">
        <v>15</v>
      </c>
      <c r="D79" s="19">
        <v>15</v>
      </c>
      <c r="E79" s="23">
        <f>B79*C79/1000</f>
        <v>1.41</v>
      </c>
      <c r="F79" s="21"/>
      <c r="G79" s="21"/>
      <c r="H79" s="21"/>
      <c r="I79" s="21"/>
      <c r="J79" s="103"/>
      <c r="K79" s="117"/>
    </row>
    <row r="80" spans="1:11" x14ac:dyDescent="0.25">
      <c r="A80" s="46" t="s">
        <v>23</v>
      </c>
      <c r="B80" s="4">
        <v>72</v>
      </c>
      <c r="C80" s="17">
        <v>40</v>
      </c>
      <c r="D80" s="17">
        <v>40</v>
      </c>
      <c r="E80" s="8">
        <f t="shared" ref="E80:E81" si="10">B80*C80/1000</f>
        <v>2.88</v>
      </c>
      <c r="F80" s="7">
        <v>40</v>
      </c>
      <c r="G80" s="7">
        <v>1.9</v>
      </c>
      <c r="H80" s="7">
        <v>0.4</v>
      </c>
      <c r="I80" s="7">
        <v>17.5</v>
      </c>
      <c r="J80" s="99">
        <v>81</v>
      </c>
      <c r="K80" s="115"/>
    </row>
    <row r="81" spans="1:11" ht="15.75" thickBot="1" x14ac:dyDescent="0.3">
      <c r="A81" s="46" t="s">
        <v>27</v>
      </c>
      <c r="B81" s="155">
        <v>72</v>
      </c>
      <c r="C81" s="17">
        <v>60</v>
      </c>
      <c r="D81" s="17">
        <v>60</v>
      </c>
      <c r="E81" s="8">
        <f t="shared" si="10"/>
        <v>4.32</v>
      </c>
      <c r="F81" s="7">
        <v>60</v>
      </c>
      <c r="G81" s="7">
        <v>3</v>
      </c>
      <c r="H81" s="7">
        <v>0.8</v>
      </c>
      <c r="I81" s="7">
        <v>24.3</v>
      </c>
      <c r="J81" s="99">
        <v>116.8</v>
      </c>
      <c r="K81" s="120"/>
    </row>
    <row r="82" spans="1:11" x14ac:dyDescent="0.25">
      <c r="B82" s="4"/>
    </row>
  </sheetData>
  <mergeCells count="10">
    <mergeCell ref="K2:K3"/>
    <mergeCell ref="K43:K44"/>
    <mergeCell ref="A2:A3"/>
    <mergeCell ref="B2:B3"/>
    <mergeCell ref="C2:F2"/>
    <mergeCell ref="G2:J2"/>
    <mergeCell ref="A43:A44"/>
    <mergeCell ref="B43:B44"/>
    <mergeCell ref="C43:F43"/>
    <mergeCell ref="G43:J43"/>
  </mergeCells>
  <pageMargins left="0.35433070866141736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ИТОГИ</vt:lpstr>
      <vt:lpstr>Лист21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2023-01-11T04:55:53Z</dcterms:modified>
</cp:coreProperties>
</file>