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state="hidden" r:id="rId21"/>
  </sheets>
  <calcPr calcId="145621"/>
  <fileRecoveryPr autoRecover="0"/>
</workbook>
</file>

<file path=xl/calcChain.xml><?xml version="1.0" encoding="utf-8"?>
<calcChain xmlns="http://schemas.openxmlformats.org/spreadsheetml/2006/main">
  <c r="E44" i="2" l="1"/>
  <c r="E43" i="2"/>
  <c r="E42" i="2"/>
  <c r="E41" i="2"/>
  <c r="E39" i="2"/>
  <c r="E38" i="2"/>
  <c r="E13" i="7"/>
  <c r="E12" i="7"/>
  <c r="E11" i="7"/>
  <c r="E10" i="7"/>
  <c r="E9" i="7"/>
  <c r="E8" i="7"/>
  <c r="E7" i="7"/>
  <c r="E13" i="9"/>
  <c r="E12" i="9"/>
  <c r="E10" i="9"/>
  <c r="E9" i="9"/>
  <c r="E8" i="9"/>
  <c r="E14" i="10"/>
  <c r="E13" i="10"/>
  <c r="E12" i="10"/>
  <c r="E11" i="10"/>
  <c r="E10" i="10"/>
  <c r="E9" i="10"/>
  <c r="E8" i="10"/>
  <c r="E7" i="10" s="1"/>
  <c r="E22" i="18"/>
  <c r="E21" i="18"/>
  <c r="E20" i="18" s="1"/>
  <c r="E35" i="20"/>
  <c r="E36" i="20"/>
  <c r="E37" i="20"/>
  <c r="E38" i="20"/>
  <c r="E39" i="20"/>
  <c r="E40" i="20"/>
  <c r="E41" i="20"/>
  <c r="E42" i="20"/>
  <c r="F50" i="17"/>
  <c r="G50" i="17"/>
  <c r="H50" i="17"/>
  <c r="I50" i="17"/>
  <c r="J50" i="17"/>
  <c r="F50" i="15"/>
  <c r="G50" i="15"/>
  <c r="H50" i="15"/>
  <c r="I50" i="15"/>
  <c r="J50" i="15"/>
  <c r="F55" i="14"/>
  <c r="G55" i="14"/>
  <c r="H55" i="14"/>
  <c r="I55" i="14"/>
  <c r="J55" i="14"/>
  <c r="F61" i="12"/>
  <c r="G61" i="12"/>
  <c r="H61" i="12"/>
  <c r="I61" i="12"/>
  <c r="J61" i="12"/>
  <c r="F51" i="8"/>
  <c r="G51" i="8"/>
  <c r="H51" i="8"/>
  <c r="I51" i="8"/>
  <c r="J51" i="8"/>
  <c r="F26" i="9"/>
  <c r="G26" i="9"/>
  <c r="H26" i="9"/>
  <c r="I26" i="9"/>
  <c r="J26" i="9"/>
  <c r="F52" i="9"/>
  <c r="G52" i="9"/>
  <c r="H52" i="9"/>
  <c r="I52" i="9"/>
  <c r="J52" i="9"/>
  <c r="F55" i="4"/>
  <c r="G55" i="4"/>
  <c r="H55" i="4"/>
  <c r="I55" i="4"/>
  <c r="J55" i="4"/>
  <c r="F55" i="2"/>
  <c r="G55" i="2"/>
  <c r="H55" i="2"/>
  <c r="I55" i="2"/>
  <c r="J55" i="2"/>
  <c r="F54" i="1"/>
  <c r="G54" i="1"/>
  <c r="H54" i="1"/>
  <c r="I54" i="1"/>
  <c r="J54" i="1"/>
  <c r="F26" i="20"/>
  <c r="G26" i="20"/>
  <c r="H26" i="20"/>
  <c r="I26" i="20"/>
  <c r="J26" i="20"/>
  <c r="F53" i="20"/>
  <c r="G53" i="20"/>
  <c r="H53" i="20"/>
  <c r="I53" i="20"/>
  <c r="J53" i="20"/>
  <c r="F24" i="17"/>
  <c r="G24" i="17"/>
  <c r="H24" i="17"/>
  <c r="I24" i="17"/>
  <c r="J24" i="17"/>
  <c r="F24" i="15"/>
  <c r="G24" i="15"/>
  <c r="H24" i="15"/>
  <c r="I24" i="15"/>
  <c r="J24" i="15"/>
  <c r="F27" i="14"/>
  <c r="G27" i="14"/>
  <c r="H27" i="14"/>
  <c r="I27" i="14"/>
  <c r="J27" i="14"/>
  <c r="F30" i="12"/>
  <c r="G30" i="12"/>
  <c r="H30" i="12"/>
  <c r="I30" i="12"/>
  <c r="J30" i="12"/>
  <c r="E7" i="9" l="1"/>
  <c r="E37" i="2"/>
  <c r="E6" i="7"/>
  <c r="F26" i="8"/>
  <c r="G26" i="8"/>
  <c r="H26" i="8"/>
  <c r="I26" i="8"/>
  <c r="J26" i="8"/>
  <c r="F25" i="5"/>
  <c r="G25" i="5"/>
  <c r="H25" i="5"/>
  <c r="I25" i="5"/>
  <c r="J25" i="5"/>
  <c r="F27" i="4"/>
  <c r="G27" i="4"/>
  <c r="H27" i="4"/>
  <c r="I27" i="4"/>
  <c r="J27" i="4"/>
  <c r="F28" i="2"/>
  <c r="G28" i="2"/>
  <c r="H28" i="2"/>
  <c r="I28" i="2"/>
  <c r="J28" i="2"/>
  <c r="F27" i="1"/>
  <c r="G27" i="1"/>
  <c r="H27" i="1"/>
  <c r="I27" i="1"/>
  <c r="J27" i="1"/>
  <c r="E39" i="3"/>
  <c r="E32" i="19"/>
  <c r="E31" i="19" s="1"/>
  <c r="E47" i="10"/>
  <c r="E46" i="10" s="1"/>
  <c r="E16" i="3"/>
  <c r="E51" i="20"/>
  <c r="E50" i="20"/>
  <c r="E49" i="20"/>
  <c r="E48" i="20"/>
  <c r="E46" i="20"/>
  <c r="E45" i="20"/>
  <c r="E44" i="20"/>
  <c r="E34" i="20"/>
  <c r="E33" i="20" s="1"/>
  <c r="E24" i="20"/>
  <c r="E25" i="20"/>
  <c r="E23" i="20"/>
  <c r="E19" i="20"/>
  <c r="J49" i="19"/>
  <c r="I49" i="19"/>
  <c r="H49" i="19"/>
  <c r="G49" i="19"/>
  <c r="F49" i="19"/>
  <c r="E48" i="19"/>
  <c r="E47" i="19"/>
  <c r="E46" i="19"/>
  <c r="E45" i="19"/>
  <c r="E44" i="19"/>
  <c r="E43" i="19"/>
  <c r="E42" i="19"/>
  <c r="E40" i="19"/>
  <c r="E39" i="19"/>
  <c r="E38" i="19"/>
  <c r="E36" i="19"/>
  <c r="E35" i="19"/>
  <c r="E34" i="19"/>
  <c r="E21" i="19"/>
  <c r="E22" i="19"/>
  <c r="E23" i="19"/>
  <c r="E20" i="19"/>
  <c r="E10" i="19"/>
  <c r="E11" i="19"/>
  <c r="E13" i="19"/>
  <c r="E14" i="19"/>
  <c r="E15" i="19"/>
  <c r="F52" i="18"/>
  <c r="G52" i="18"/>
  <c r="H52" i="18"/>
  <c r="I52" i="18"/>
  <c r="J52" i="18"/>
  <c r="E51" i="18"/>
  <c r="E50" i="18"/>
  <c r="E49" i="18"/>
  <c r="E48" i="18"/>
  <c r="E47" i="18"/>
  <c r="E45" i="18"/>
  <c r="E44" i="18"/>
  <c r="E43" i="18"/>
  <c r="E41" i="18"/>
  <c r="E40" i="18"/>
  <c r="E39" i="18"/>
  <c r="E38" i="18"/>
  <c r="E37" i="18"/>
  <c r="E36" i="18"/>
  <c r="E35" i="18"/>
  <c r="E33" i="18"/>
  <c r="F25" i="18"/>
  <c r="G25" i="18"/>
  <c r="H25" i="18"/>
  <c r="I25" i="18"/>
  <c r="J25" i="18"/>
  <c r="E24" i="18"/>
  <c r="E23" i="18"/>
  <c r="E9" i="18"/>
  <c r="E10" i="18"/>
  <c r="E11" i="18"/>
  <c r="E12" i="18"/>
  <c r="E13" i="18"/>
  <c r="E14" i="18"/>
  <c r="E15" i="18"/>
  <c r="E49" i="17"/>
  <c r="E48" i="17"/>
  <c r="E47" i="17"/>
  <c r="E46" i="17"/>
  <c r="E44" i="17"/>
  <c r="E43" i="17"/>
  <c r="E41" i="17"/>
  <c r="E39" i="17"/>
  <c r="E38" i="17"/>
  <c r="E37" i="17"/>
  <c r="E36" i="17"/>
  <c r="E35" i="17"/>
  <c r="E34" i="17"/>
  <c r="E33" i="17"/>
  <c r="E32" i="17"/>
  <c r="E23" i="17"/>
  <c r="E22" i="17"/>
  <c r="J59" i="16"/>
  <c r="I59" i="16"/>
  <c r="H59" i="16"/>
  <c r="G59" i="16"/>
  <c r="F59" i="16"/>
  <c r="E57" i="16"/>
  <c r="E56" i="16"/>
  <c r="E55" i="16"/>
  <c r="E54" i="16"/>
  <c r="E53" i="16"/>
  <c r="E52" i="16"/>
  <c r="E51" i="16"/>
  <c r="E50" i="16"/>
  <c r="E49" i="16"/>
  <c r="E48" i="16"/>
  <c r="E47" i="16"/>
  <c r="E45" i="16"/>
  <c r="E44" i="16"/>
  <c r="E43" i="16"/>
  <c r="E42" i="16"/>
  <c r="E40" i="16"/>
  <c r="E39" i="16"/>
  <c r="E38" i="16"/>
  <c r="E37" i="16"/>
  <c r="F29" i="16"/>
  <c r="G29" i="16"/>
  <c r="H29" i="16"/>
  <c r="I29" i="16"/>
  <c r="J29" i="16"/>
  <c r="E13" i="16"/>
  <c r="E14" i="16"/>
  <c r="E15" i="16"/>
  <c r="E8" i="16"/>
  <c r="E9" i="16"/>
  <c r="E10" i="16"/>
  <c r="E27" i="16"/>
  <c r="E26" i="16"/>
  <c r="E18" i="16"/>
  <c r="E19" i="16"/>
  <c r="E20" i="16"/>
  <c r="E21" i="16"/>
  <c r="E22" i="16"/>
  <c r="E23" i="16"/>
  <c r="E24" i="16"/>
  <c r="E25" i="16"/>
  <c r="E48" i="15"/>
  <c r="E33" i="15"/>
  <c r="E34" i="15"/>
  <c r="E35" i="15"/>
  <c r="E36" i="15"/>
  <c r="E37" i="15"/>
  <c r="E38" i="15"/>
  <c r="E39" i="15"/>
  <c r="E8" i="15"/>
  <c r="E9" i="15"/>
  <c r="E10" i="15"/>
  <c r="E11" i="15"/>
  <c r="E12" i="15"/>
  <c r="E13" i="15"/>
  <c r="E14" i="15"/>
  <c r="E49" i="15"/>
  <c r="E47" i="15"/>
  <c r="E46" i="15"/>
  <c r="E45" i="15"/>
  <c r="E44" i="15"/>
  <c r="E42" i="15"/>
  <c r="E41" i="15"/>
  <c r="E32" i="15"/>
  <c r="E23" i="15"/>
  <c r="E22" i="15"/>
  <c r="E17" i="15"/>
  <c r="E16" i="15"/>
  <c r="E15" i="15" s="1"/>
  <c r="E54" i="14"/>
  <c r="E53" i="14"/>
  <c r="E52" i="14"/>
  <c r="E51" i="14"/>
  <c r="E50" i="14" s="1"/>
  <c r="E49" i="14"/>
  <c r="E48" i="14"/>
  <c r="E46" i="14"/>
  <c r="E44" i="14"/>
  <c r="E43" i="14"/>
  <c r="E42" i="14"/>
  <c r="E41" i="14"/>
  <c r="E40" i="14"/>
  <c r="E39" i="14"/>
  <c r="E38" i="14"/>
  <c r="E37" i="14"/>
  <c r="E36" i="14"/>
  <c r="E35" i="14"/>
  <c r="E26" i="14"/>
  <c r="E25" i="14"/>
  <c r="F26" i="13"/>
  <c r="G26" i="13"/>
  <c r="H26" i="13"/>
  <c r="I26" i="13"/>
  <c r="J26" i="13"/>
  <c r="F52" i="13"/>
  <c r="G52" i="13"/>
  <c r="H52" i="13"/>
  <c r="I52" i="13"/>
  <c r="J52" i="13"/>
  <c r="E51" i="13"/>
  <c r="E50" i="13"/>
  <c r="E49" i="13"/>
  <c r="E48" i="13"/>
  <c r="E47" i="13"/>
  <c r="E46" i="13"/>
  <c r="E44" i="13"/>
  <c r="E43" i="13"/>
  <c r="E41" i="13"/>
  <c r="E40" i="13"/>
  <c r="E39" i="13"/>
  <c r="E36" i="13"/>
  <c r="E34" i="13"/>
  <c r="E33" i="13" s="1"/>
  <c r="E24" i="13"/>
  <c r="E25" i="13"/>
  <c r="E23" i="13"/>
  <c r="E13" i="13"/>
  <c r="E14" i="13"/>
  <c r="E15" i="13"/>
  <c r="E17" i="13"/>
  <c r="E18" i="13"/>
  <c r="E59" i="12"/>
  <c r="E58" i="12"/>
  <c r="E57" i="12"/>
  <c r="E56" i="12"/>
  <c r="E55" i="12"/>
  <c r="E54" i="12" s="1"/>
  <c r="E53" i="12"/>
  <c r="E52" i="12"/>
  <c r="E51" i="12"/>
  <c r="E50" i="12"/>
  <c r="E48" i="12"/>
  <c r="E47" i="12"/>
  <c r="E44" i="12"/>
  <c r="E43" i="12"/>
  <c r="E42" i="12"/>
  <c r="E39" i="12"/>
  <c r="E38" i="12"/>
  <c r="E27" i="12"/>
  <c r="E20" i="12"/>
  <c r="E21" i="12"/>
  <c r="E22" i="12"/>
  <c r="E19" i="12"/>
  <c r="J43" i="11"/>
  <c r="I43" i="11"/>
  <c r="H43" i="11"/>
  <c r="G43" i="11"/>
  <c r="F43" i="11"/>
  <c r="E42" i="11"/>
  <c r="E41" i="11"/>
  <c r="E40" i="11"/>
  <c r="E39" i="11"/>
  <c r="E38" i="11"/>
  <c r="E36" i="11"/>
  <c r="E35" i="11"/>
  <c r="E34" i="11"/>
  <c r="E32" i="11"/>
  <c r="E31" i="11"/>
  <c r="E30" i="11"/>
  <c r="E29" i="11"/>
  <c r="E19" i="11"/>
  <c r="E20" i="11"/>
  <c r="E18" i="11"/>
  <c r="E17" i="11"/>
  <c r="E16" i="11"/>
  <c r="J54" i="10"/>
  <c r="I54" i="10"/>
  <c r="H54" i="10"/>
  <c r="G54" i="10"/>
  <c r="F54" i="10"/>
  <c r="E53" i="10"/>
  <c r="E52" i="10"/>
  <c r="E51" i="10"/>
  <c r="E50" i="10"/>
  <c r="E49" i="10"/>
  <c r="E45" i="10"/>
  <c r="E44" i="10"/>
  <c r="E43" i="10"/>
  <c r="E41" i="10"/>
  <c r="E40" i="10"/>
  <c r="E39" i="10"/>
  <c r="E38" i="10"/>
  <c r="E37" i="10"/>
  <c r="E36" i="10"/>
  <c r="E35" i="10"/>
  <c r="E26" i="10"/>
  <c r="E25" i="10"/>
  <c r="E23" i="10"/>
  <c r="E24" i="10"/>
  <c r="E50" i="8"/>
  <c r="E49" i="8"/>
  <c r="E48" i="8"/>
  <c r="E46" i="8"/>
  <c r="E44" i="8"/>
  <c r="E43" i="8"/>
  <c r="E42" i="8"/>
  <c r="E41" i="8"/>
  <c r="E40" i="8"/>
  <c r="E39" i="8"/>
  <c r="E38" i="8"/>
  <c r="E37" i="8"/>
  <c r="E35" i="8"/>
  <c r="E34" i="8"/>
  <c r="E25" i="8"/>
  <c r="E18" i="8"/>
  <c r="E17" i="8"/>
  <c r="E16" i="8"/>
  <c r="E15" i="8"/>
  <c r="E14" i="8"/>
  <c r="E9" i="8"/>
  <c r="E8" i="8"/>
  <c r="E7" i="8" s="1"/>
  <c r="E51" i="9"/>
  <c r="E50" i="9"/>
  <c r="E49" i="9"/>
  <c r="E48" i="9"/>
  <c r="E47" i="9"/>
  <c r="E45" i="9"/>
  <c r="E44" i="9"/>
  <c r="E43" i="9"/>
  <c r="E42" i="9"/>
  <c r="E41" i="9"/>
  <c r="E39" i="9"/>
  <c r="E38" i="9"/>
  <c r="E36" i="9"/>
  <c r="E35" i="9"/>
  <c r="E34" i="9"/>
  <c r="E25" i="9"/>
  <c r="E24" i="9"/>
  <c r="E19" i="9"/>
  <c r="E16" i="9"/>
  <c r="E17" i="9"/>
  <c r="E18" i="9"/>
  <c r="E15" i="9"/>
  <c r="J47" i="7"/>
  <c r="I47" i="7"/>
  <c r="H47" i="7"/>
  <c r="G47" i="7"/>
  <c r="F47" i="7"/>
  <c r="E46" i="7"/>
  <c r="E45" i="7"/>
  <c r="E44" i="7" s="1"/>
  <c r="E43" i="7"/>
  <c r="E42" i="7"/>
  <c r="E41" i="7"/>
  <c r="E40" i="7"/>
  <c r="E39" i="7"/>
  <c r="E37" i="7"/>
  <c r="E36" i="7"/>
  <c r="E35" i="7"/>
  <c r="E34" i="7"/>
  <c r="E33" i="7"/>
  <c r="E32" i="7"/>
  <c r="E31" i="7"/>
  <c r="E18" i="7"/>
  <c r="E19" i="7"/>
  <c r="E17" i="7"/>
  <c r="J39" i="6"/>
  <c r="I39" i="6"/>
  <c r="H39" i="6"/>
  <c r="G39" i="6"/>
  <c r="F39" i="6"/>
  <c r="E38" i="6"/>
  <c r="E37" i="6"/>
  <c r="E36" i="6"/>
  <c r="E35" i="6"/>
  <c r="E34" i="6"/>
  <c r="E33" i="6"/>
  <c r="E32" i="6"/>
  <c r="E30" i="6"/>
  <c r="E29" i="6"/>
  <c r="E28" i="6"/>
  <c r="E27" i="6"/>
  <c r="E17" i="6"/>
  <c r="E18" i="6"/>
  <c r="E16" i="6"/>
  <c r="J51" i="5"/>
  <c r="I51" i="5"/>
  <c r="H51" i="5"/>
  <c r="G51" i="5"/>
  <c r="F51" i="5"/>
  <c r="E50" i="5"/>
  <c r="E49" i="5"/>
  <c r="E48" i="5"/>
  <c r="E47" i="5"/>
  <c r="E46" i="5"/>
  <c r="E45" i="5"/>
  <c r="E43" i="5"/>
  <c r="E42" i="5"/>
  <c r="E40" i="5"/>
  <c r="E39" i="5"/>
  <c r="E38" i="5"/>
  <c r="E37" i="5"/>
  <c r="E36" i="5"/>
  <c r="E35" i="5"/>
  <c r="E34" i="5"/>
  <c r="E33" i="5"/>
  <c r="E24" i="5"/>
  <c r="E22" i="5"/>
  <c r="E8" i="5"/>
  <c r="E9" i="5"/>
  <c r="E10" i="5"/>
  <c r="E11" i="5"/>
  <c r="E12" i="5"/>
  <c r="E13" i="5"/>
  <c r="E14" i="5"/>
  <c r="E53" i="4"/>
  <c r="E52" i="4"/>
  <c r="E51" i="4"/>
  <c r="E50" i="4"/>
  <c r="E49" i="4" s="1"/>
  <c r="E48" i="4"/>
  <c r="E47" i="4"/>
  <c r="E45" i="4"/>
  <c r="E43" i="4"/>
  <c r="E42" i="4"/>
  <c r="E41" i="4"/>
  <c r="E40" i="4"/>
  <c r="E38" i="4"/>
  <c r="E37" i="4"/>
  <c r="E36" i="4"/>
  <c r="E35" i="4"/>
  <c r="E23" i="4"/>
  <c r="E24" i="4"/>
  <c r="E8" i="4"/>
  <c r="E9" i="4"/>
  <c r="E10" i="4"/>
  <c r="E12" i="4"/>
  <c r="E13" i="4"/>
  <c r="E14" i="4"/>
  <c r="E15" i="4"/>
  <c r="E17" i="4"/>
  <c r="E25" i="4"/>
  <c r="J46" i="3"/>
  <c r="I46" i="3"/>
  <c r="H46" i="3"/>
  <c r="G46" i="3"/>
  <c r="F46" i="3"/>
  <c r="E45" i="3"/>
  <c r="E44" i="3"/>
  <c r="E43" i="3"/>
  <c r="E42" i="3"/>
  <c r="E41" i="3"/>
  <c r="E38" i="3"/>
  <c r="E37" i="3"/>
  <c r="E36" i="3"/>
  <c r="E34" i="3"/>
  <c r="E33" i="3"/>
  <c r="E31" i="3"/>
  <c r="E30" i="3" s="1"/>
  <c r="E8" i="3"/>
  <c r="E7" i="3" s="1"/>
  <c r="E10" i="3"/>
  <c r="E11" i="3"/>
  <c r="E13" i="3"/>
  <c r="E14" i="3"/>
  <c r="E15" i="3"/>
  <c r="E18" i="3"/>
  <c r="E19" i="3"/>
  <c r="E20" i="3"/>
  <c r="E21" i="3"/>
  <c r="E22" i="3"/>
  <c r="H23" i="3"/>
  <c r="E54" i="2"/>
  <c r="E53" i="2"/>
  <c r="E52" i="2"/>
  <c r="E51" i="2"/>
  <c r="E50" i="2"/>
  <c r="E48" i="2"/>
  <c r="E47" i="2"/>
  <c r="E46" i="2"/>
  <c r="E36" i="2"/>
  <c r="E35" i="2"/>
  <c r="E27" i="2"/>
  <c r="E26" i="2"/>
  <c r="E53" i="1"/>
  <c r="E52" i="1"/>
  <c r="E51" i="1"/>
  <c r="E50" i="1"/>
  <c r="E49" i="1"/>
  <c r="E48" i="1"/>
  <c r="E47" i="1"/>
  <c r="E45" i="1"/>
  <c r="E44" i="1"/>
  <c r="E43" i="1"/>
  <c r="E42" i="1"/>
  <c r="E40" i="1"/>
  <c r="E39" i="1"/>
  <c r="E38" i="1"/>
  <c r="E25" i="1"/>
  <c r="E24" i="1"/>
  <c r="E14" i="20"/>
  <c r="E22" i="20"/>
  <c r="E21" i="20"/>
  <c r="E18" i="20"/>
  <c r="E17" i="20"/>
  <c r="E15" i="20"/>
  <c r="E13" i="20"/>
  <c r="E12" i="20"/>
  <c r="E10" i="20"/>
  <c r="E9" i="20"/>
  <c r="E8" i="20"/>
  <c r="E7" i="20"/>
  <c r="F24" i="19"/>
  <c r="G24" i="19"/>
  <c r="H24" i="19"/>
  <c r="I24" i="19"/>
  <c r="J24" i="19"/>
  <c r="E19" i="19"/>
  <c r="E18" i="19"/>
  <c r="E17" i="19"/>
  <c r="E9" i="19"/>
  <c r="E7" i="19"/>
  <c r="E6" i="19" s="1"/>
  <c r="E19" i="18"/>
  <c r="E18" i="18"/>
  <c r="E17" i="18"/>
  <c r="E7" i="18"/>
  <c r="E12" i="17"/>
  <c r="E21" i="17"/>
  <c r="E20" i="17"/>
  <c r="E18" i="17"/>
  <c r="E17" i="17"/>
  <c r="E15" i="17"/>
  <c r="E13" i="17"/>
  <c r="E11" i="17"/>
  <c r="E10" i="17"/>
  <c r="E9" i="17"/>
  <c r="E8" i="17"/>
  <c r="E7" i="17"/>
  <c r="E6" i="17"/>
  <c r="E17" i="16"/>
  <c r="E12" i="16"/>
  <c r="E7" i="16"/>
  <c r="E6" i="16" s="1"/>
  <c r="E21" i="15"/>
  <c r="E20" i="15"/>
  <c r="E19" i="15"/>
  <c r="E7" i="15"/>
  <c r="E24" i="14"/>
  <c r="E15" i="14"/>
  <c r="E13" i="14"/>
  <c r="E11" i="14"/>
  <c r="E23" i="14"/>
  <c r="E21" i="14"/>
  <c r="E20" i="14"/>
  <c r="E18" i="14"/>
  <c r="E16" i="14"/>
  <c r="E14" i="14"/>
  <c r="E12" i="14"/>
  <c r="E10" i="14"/>
  <c r="E9" i="14"/>
  <c r="E8" i="14"/>
  <c r="E7" i="14"/>
  <c r="E22" i="13"/>
  <c r="E21" i="13"/>
  <c r="E20" i="13"/>
  <c r="E10" i="13"/>
  <c r="E8" i="13"/>
  <c r="E7" i="13" s="1"/>
  <c r="E7" i="12"/>
  <c r="E8" i="12"/>
  <c r="E11" i="12"/>
  <c r="E12" i="12"/>
  <c r="E13" i="12"/>
  <c r="E16" i="12"/>
  <c r="E17" i="12"/>
  <c r="E24" i="12"/>
  <c r="E25" i="12"/>
  <c r="E26" i="12"/>
  <c r="E28" i="12"/>
  <c r="J21" i="11"/>
  <c r="I21" i="11"/>
  <c r="H21" i="11"/>
  <c r="G21" i="11"/>
  <c r="F21" i="11"/>
  <c r="E14" i="11"/>
  <c r="E13" i="11"/>
  <c r="E12" i="11"/>
  <c r="E10" i="11"/>
  <c r="E9" i="11"/>
  <c r="E8" i="11"/>
  <c r="E7" i="11"/>
  <c r="F27" i="10"/>
  <c r="G27" i="10"/>
  <c r="H27" i="10"/>
  <c r="I27" i="10"/>
  <c r="J27" i="10"/>
  <c r="F23" i="7"/>
  <c r="G23" i="7"/>
  <c r="H23" i="7"/>
  <c r="I23" i="7"/>
  <c r="J23" i="7"/>
  <c r="E15" i="6"/>
  <c r="F19" i="6"/>
  <c r="G19" i="6"/>
  <c r="H19" i="6"/>
  <c r="I19" i="6"/>
  <c r="J19" i="6"/>
  <c r="E23" i="5"/>
  <c r="J23" i="3"/>
  <c r="I23" i="3"/>
  <c r="G23" i="3"/>
  <c r="F23" i="3"/>
  <c r="E8" i="2"/>
  <c r="E9" i="2"/>
  <c r="E11" i="2"/>
  <c r="E12" i="2"/>
  <c r="E14" i="2"/>
  <c r="E15" i="2"/>
  <c r="E16" i="2"/>
  <c r="E17" i="2"/>
  <c r="E19" i="2"/>
  <c r="E20" i="2"/>
  <c r="E21" i="2"/>
  <c r="E23" i="2"/>
  <c r="E24" i="2"/>
  <c r="E25" i="2"/>
  <c r="E23" i="1"/>
  <c r="E22" i="10"/>
  <c r="E20" i="5"/>
  <c r="E22" i="1"/>
  <c r="E7" i="4"/>
  <c r="E22" i="7"/>
  <c r="E21" i="7"/>
  <c r="E8" i="19" l="1"/>
  <c r="E31" i="6"/>
  <c r="E53" i="20"/>
  <c r="E9" i="3"/>
  <c r="E15" i="11"/>
  <c r="E47" i="20"/>
  <c r="E32" i="3"/>
  <c r="E40" i="15"/>
  <c r="E41" i="16"/>
  <c r="E36" i="16"/>
  <c r="E6" i="11"/>
  <c r="E26" i="6"/>
  <c r="E6" i="20"/>
  <c r="E46" i="18"/>
  <c r="E16" i="18"/>
  <c r="E6" i="18"/>
  <c r="E42" i="18"/>
  <c r="E42" i="17"/>
  <c r="E45" i="17"/>
  <c r="E16" i="16"/>
  <c r="E43" i="15"/>
  <c r="E35" i="13"/>
  <c r="E9" i="13"/>
  <c r="E6" i="12"/>
  <c r="E18" i="12"/>
  <c r="E11" i="11"/>
  <c r="E33" i="11"/>
  <c r="E48" i="10"/>
  <c r="E46" i="9"/>
  <c r="E14" i="9"/>
  <c r="E47" i="8"/>
  <c r="E39" i="6"/>
  <c r="E46" i="4"/>
  <c r="E17" i="3"/>
  <c r="E10" i="2"/>
  <c r="E7" i="2"/>
  <c r="E49" i="2"/>
  <c r="E34" i="2"/>
  <c r="E41" i="1"/>
  <c r="E37" i="12"/>
  <c r="E43" i="20"/>
  <c r="E41" i="19"/>
  <c r="E46" i="16"/>
  <c r="E59" i="16" s="1"/>
  <c r="E28" i="11"/>
  <c r="E33" i="9"/>
  <c r="E37" i="1"/>
  <c r="E32" i="5"/>
  <c r="E41" i="5"/>
  <c r="E44" i="5"/>
  <c r="E5" i="17"/>
  <c r="E6" i="4"/>
  <c r="E6" i="14"/>
  <c r="E46" i="1"/>
  <c r="E20" i="20"/>
  <c r="E33" i="19"/>
  <c r="E16" i="19"/>
  <c r="E24" i="19" s="1"/>
  <c r="E32" i="18"/>
  <c r="E31" i="17"/>
  <c r="E19" i="17"/>
  <c r="E11" i="16"/>
  <c r="E31" i="15"/>
  <c r="E18" i="15"/>
  <c r="E47" i="14"/>
  <c r="E34" i="14"/>
  <c r="E22" i="14"/>
  <c r="E45" i="13"/>
  <c r="E46" i="12"/>
  <c r="E49" i="12"/>
  <c r="E37" i="11"/>
  <c r="E42" i="10"/>
  <c r="E34" i="10"/>
  <c r="E21" i="10"/>
  <c r="E33" i="8"/>
  <c r="E36" i="8"/>
  <c r="E40" i="9"/>
  <c r="E52" i="9" s="1"/>
  <c r="E38" i="7"/>
  <c r="E30" i="7"/>
  <c r="E20" i="7"/>
  <c r="E34" i="4"/>
  <c r="E55" i="4" s="1"/>
  <c r="E23" i="3"/>
  <c r="E40" i="3"/>
  <c r="E45" i="2"/>
  <c r="E22" i="2"/>
  <c r="E16" i="20"/>
  <c r="E16" i="17"/>
  <c r="E6" i="15"/>
  <c r="E19" i="14"/>
  <c r="E19" i="13"/>
  <c r="E15" i="12"/>
  <c r="E23" i="12"/>
  <c r="E18" i="2"/>
  <c r="E12" i="1"/>
  <c r="E13" i="1"/>
  <c r="E11" i="1"/>
  <c r="E17" i="10"/>
  <c r="E18" i="10"/>
  <c r="E16" i="10"/>
  <c r="E13" i="6"/>
  <c r="E21" i="5"/>
  <c r="E19" i="5"/>
  <c r="E26" i="1"/>
  <c r="E20" i="10"/>
  <c r="E19" i="10" s="1"/>
  <c r="E21" i="9"/>
  <c r="E22" i="9"/>
  <c r="E23" i="9"/>
  <c r="E11" i="8"/>
  <c r="E12" i="8"/>
  <c r="E13" i="8"/>
  <c r="E20" i="8"/>
  <c r="E22" i="8"/>
  <c r="E23" i="8"/>
  <c r="E24" i="8"/>
  <c r="E15" i="7"/>
  <c r="E16" i="7"/>
  <c r="E8" i="6"/>
  <c r="E9" i="6"/>
  <c r="E10" i="6"/>
  <c r="E12" i="6"/>
  <c r="E14" i="6"/>
  <c r="E7" i="6"/>
  <c r="E7" i="5"/>
  <c r="E6" i="5" s="1"/>
  <c r="E16" i="5"/>
  <c r="E17" i="5"/>
  <c r="E19" i="4"/>
  <c r="E20" i="4"/>
  <c r="E22" i="4"/>
  <c r="E21" i="4" s="1"/>
  <c r="E16" i="1"/>
  <c r="E17" i="1"/>
  <c r="E18" i="1"/>
  <c r="E20" i="1"/>
  <c r="E21" i="1"/>
  <c r="E15" i="1"/>
  <c r="E21" i="11" l="1"/>
  <c r="E15" i="10"/>
  <c r="E27" i="10" s="1"/>
  <c r="E24" i="15"/>
  <c r="E26" i="13"/>
  <c r="E26" i="20"/>
  <c r="E49" i="19"/>
  <c r="E52" i="18"/>
  <c r="E25" i="18"/>
  <c r="E50" i="17"/>
  <c r="E24" i="17"/>
  <c r="E29" i="16"/>
  <c r="E50" i="15"/>
  <c r="E27" i="14"/>
  <c r="E52" i="13"/>
  <c r="E30" i="12"/>
  <c r="E61" i="12"/>
  <c r="E11" i="6"/>
  <c r="E6" i="6"/>
  <c r="E51" i="5"/>
  <c r="E18" i="5"/>
  <c r="E46" i="3"/>
  <c r="E28" i="2"/>
  <c r="E19" i="1"/>
  <c r="E43" i="11"/>
  <c r="E54" i="1"/>
  <c r="E55" i="14"/>
  <c r="E54" i="10"/>
  <c r="E51" i="8"/>
  <c r="E21" i="8"/>
  <c r="E47" i="7"/>
  <c r="E55" i="2"/>
  <c r="E14" i="1"/>
  <c r="E10" i="8"/>
  <c r="E20" i="9"/>
  <c r="E26" i="9" s="1"/>
  <c r="E14" i="7"/>
  <c r="E23" i="7" s="1"/>
  <c r="E18" i="4"/>
  <c r="E27" i="4" s="1"/>
  <c r="E10" i="1"/>
  <c r="A56" i="20" l="1"/>
  <c r="A59" i="20" s="1"/>
  <c r="E19" i="6"/>
  <c r="E25" i="5"/>
  <c r="E26" i="8"/>
  <c r="E27" i="1"/>
  <c r="A55" i="20" s="1"/>
  <c r="A58" i="20" l="1"/>
</calcChain>
</file>

<file path=xl/sharedStrings.xml><?xml version="1.0" encoding="utf-8"?>
<sst xmlns="http://schemas.openxmlformats.org/spreadsheetml/2006/main" count="1315" uniqueCount="183">
  <si>
    <t>Наименование блюда</t>
  </si>
  <si>
    <t>Цена</t>
  </si>
  <si>
    <t>брутто</t>
  </si>
  <si>
    <t>нетто</t>
  </si>
  <si>
    <t>сумма</t>
  </si>
  <si>
    <t>выход г</t>
  </si>
  <si>
    <t>химический состав</t>
  </si>
  <si>
    <t>белки</t>
  </si>
  <si>
    <t>жиры</t>
  </si>
  <si>
    <t>ккал</t>
  </si>
  <si>
    <t>морковь</t>
  </si>
  <si>
    <t>сметана</t>
  </si>
  <si>
    <t>сахар</t>
  </si>
  <si>
    <t>ИТОГО</t>
  </si>
  <si>
    <t>1 день</t>
  </si>
  <si>
    <t>Завтрак</t>
  </si>
  <si>
    <t>вода питьевая</t>
  </si>
  <si>
    <t>молоко питьевое</t>
  </si>
  <si>
    <t xml:space="preserve">масло сливочное </t>
  </si>
  <si>
    <t>угл.</t>
  </si>
  <si>
    <t>хлеб пшеничный</t>
  </si>
  <si>
    <t xml:space="preserve">Хлеб ржаной </t>
  </si>
  <si>
    <t>какао-порошок</t>
  </si>
  <si>
    <t xml:space="preserve">Хлеб пшеничный </t>
  </si>
  <si>
    <t>мука пшеничная</t>
  </si>
  <si>
    <t xml:space="preserve">томатная паста </t>
  </si>
  <si>
    <t>лук репчатый</t>
  </si>
  <si>
    <t>Бутерброд с маслом (№ 1-2004)</t>
  </si>
  <si>
    <t>Макаронные изделия отварные (№ 516-2004)</t>
  </si>
  <si>
    <t>2 день</t>
  </si>
  <si>
    <t>творог</t>
  </si>
  <si>
    <t>крупа манная</t>
  </si>
  <si>
    <t>яйцо куриное</t>
  </si>
  <si>
    <t>Бутерброд с сыром (№ 3-2004)</t>
  </si>
  <si>
    <t>сыр</t>
  </si>
  <si>
    <t xml:space="preserve">масло растительное </t>
  </si>
  <si>
    <t xml:space="preserve">макаронные изделия </t>
  </si>
  <si>
    <t>3 день</t>
  </si>
  <si>
    <t>чай-заварка</t>
  </si>
  <si>
    <t>масло сливочное</t>
  </si>
  <si>
    <t>масло растительное</t>
  </si>
  <si>
    <t>4 день</t>
  </si>
  <si>
    <t>крупа рисовая</t>
  </si>
  <si>
    <t>5 день</t>
  </si>
  <si>
    <t>Картофельное пюре (№ 520-2004)</t>
  </si>
  <si>
    <t>6 день</t>
  </si>
  <si>
    <t>7 день</t>
  </si>
  <si>
    <t>8 день</t>
  </si>
  <si>
    <t>9 день</t>
  </si>
  <si>
    <t>масло сливочное для смазки листа</t>
  </si>
  <si>
    <t>масса тушеного мяса</t>
  </si>
  <si>
    <t>10 день</t>
  </si>
  <si>
    <t>крупа гречневая</t>
  </si>
  <si>
    <t>Хлеб пшеничный</t>
  </si>
  <si>
    <t>Хлеб ржаной</t>
  </si>
  <si>
    <t>говядина-гуляш  полуфабрикат</t>
  </si>
  <si>
    <t xml:space="preserve">картофель </t>
  </si>
  <si>
    <t>минтай потрошеный обезглавленный (филе с кожей без костей)</t>
  </si>
  <si>
    <t>сухари</t>
  </si>
  <si>
    <t>молоко сгущенное с сахаром</t>
  </si>
  <si>
    <t>Бутерброд с маслом  (№ 1-2004)</t>
  </si>
  <si>
    <t>фарш куриный промышленного производства</t>
  </si>
  <si>
    <t>Чай с молоком (№630-1996)</t>
  </si>
  <si>
    <t>Бутерброд с сыром (№3-2004)</t>
  </si>
  <si>
    <t>молоко</t>
  </si>
  <si>
    <t>Какао с молоком (№642-1996)</t>
  </si>
  <si>
    <t xml:space="preserve">хлеб пшеничный </t>
  </si>
  <si>
    <t xml:space="preserve">кофейный напиток </t>
  </si>
  <si>
    <t>Фрукты в ассортименте (№458-2006, Москва)</t>
  </si>
  <si>
    <t>Фрукты в ассортименте (№ 458-2006)</t>
  </si>
  <si>
    <t>Йогурт молочный полужирный в индивидуальной упаковке</t>
  </si>
  <si>
    <t>масло сливочное на полив</t>
  </si>
  <si>
    <t>Бутерброд с сыром и маслом (№ 1,3-2004)</t>
  </si>
  <si>
    <t>шиповник</t>
  </si>
  <si>
    <t>лимон</t>
  </si>
  <si>
    <t>Каша из овсяных хлопьев "Геркулес" жидкая (№ 311-2004)</t>
  </si>
  <si>
    <t>хлопья овсяные "Геркулес"</t>
  </si>
  <si>
    <t>Чай с лимоном и апельсином "Цитрусовый заряд"  (№ 686-2004)</t>
  </si>
  <si>
    <t>апельсин</t>
  </si>
  <si>
    <t>Котлета рыбная запеченная (№ 388-2004)</t>
  </si>
  <si>
    <t>Кофейный напиток (№ 690-2004)</t>
  </si>
  <si>
    <t>Овощи натуральные (№106-2013)</t>
  </si>
  <si>
    <t>помидоры свежие парниковые</t>
  </si>
  <si>
    <t>Плов из мяса (№ 370-2013)</t>
  </si>
  <si>
    <t>Запеканка "Царская" из творога с молоком сгущенным (№362-2004)</t>
  </si>
  <si>
    <t>крошка:</t>
  </si>
  <si>
    <t>масса готовой запеканки</t>
  </si>
  <si>
    <t>Чай "Витаминный" (№ 493-2013, Пермь)</t>
  </si>
  <si>
    <t>Фрукты в ассортименте (№ 458-2006, Москва)</t>
  </si>
  <si>
    <t>Фрикадельки из кур (№410-2013, Пермь, 2 шт по 50 гр.)</t>
  </si>
  <si>
    <t>Каша гречневая вязкая отварная (№ 510-2004)</t>
  </si>
  <si>
    <t>Каша пшенная  жидкая с маслом (№ 311-2004)</t>
  </si>
  <si>
    <t>крупа пшено</t>
  </si>
  <si>
    <t>Йогурт молочный  полужирный  в индивидуальных стаканчиках</t>
  </si>
  <si>
    <t>Сок фруктовый  (№518-2013, Пермь)</t>
  </si>
  <si>
    <t>Шницель из говядины (№ 451-2004)</t>
  </si>
  <si>
    <t xml:space="preserve">фарш промышленного производства </t>
  </si>
  <si>
    <t xml:space="preserve">сухари </t>
  </si>
  <si>
    <t>Фрикассе из птицы (№ 493-2004)</t>
  </si>
  <si>
    <t>зелень сушеная (хмели-сунели)</t>
  </si>
  <si>
    <t>масса тушеной птицы</t>
  </si>
  <si>
    <t>Рис припущенный с овощами "Мозаика" (№ 416-2013, Москва)</t>
  </si>
  <si>
    <t>кукуруза консервированная</t>
  </si>
  <si>
    <t>Кондитерское изделие промышленного производства в ассортименте (конфеты)</t>
  </si>
  <si>
    <t xml:space="preserve">Йогурт молочный  полужирный в индивидуальной упаковке  </t>
  </si>
  <si>
    <t>масло сливочный</t>
  </si>
  <si>
    <t>Суфле "Чизкейк" (творожное с печеньем) с молоком сгущенным (№19/5-2011, Екатеринбург)</t>
  </si>
  <si>
    <t>печенье сахарное</t>
  </si>
  <si>
    <t>сухари пшеничные</t>
  </si>
  <si>
    <t>масса готового суфле</t>
  </si>
  <si>
    <t>Чай с сахаром (№ 685-2004)</t>
  </si>
  <si>
    <t>Фрукты в ассортименте (№ 458-2006,Москва)</t>
  </si>
  <si>
    <t>Биточки рыбные (№345-2013, Пермь)</t>
  </si>
  <si>
    <t>минтай потрошенный обезглавленный (филе с кожей без костей)</t>
  </si>
  <si>
    <t>Пюре картофельное (№ 520-2004)</t>
  </si>
  <si>
    <t>картофель</t>
  </si>
  <si>
    <t>Чай "Витаминный" (№ 493-2013, Пермь))</t>
  </si>
  <si>
    <t>11 день</t>
  </si>
  <si>
    <t>Каша рисовая  жидкая  (№ 311-2004)</t>
  </si>
  <si>
    <t>Салат из моркови с изюмом (№ 10-2013, Пермь)</t>
  </si>
  <si>
    <t>изюм</t>
  </si>
  <si>
    <t>лимон для сока</t>
  </si>
  <si>
    <t>Гуляш из говядины (№ 437-2004)</t>
  </si>
  <si>
    <t>говядина гуляш-полуфабрикат</t>
  </si>
  <si>
    <t>масса соуса</t>
  </si>
  <si>
    <t>томатное пюре</t>
  </si>
  <si>
    <t>Каша гречневая рассыпчатая (№ 508-2004)</t>
  </si>
  <si>
    <t>12 день</t>
  </si>
  <si>
    <t>13 день</t>
  </si>
  <si>
    <t>Овощи консервированные (без уксуса) (№ 101-2004)</t>
  </si>
  <si>
    <t>Суфле рыбное (№ 400-2004)</t>
  </si>
  <si>
    <t>масса отварной рыбы</t>
  </si>
  <si>
    <t>Сок в ассортименте (№ 518-2013, Пермь)</t>
  </si>
  <si>
    <t>Пудинг творожный с молоком сгущенным (№362-2004)</t>
  </si>
  <si>
    <t>ванилин</t>
  </si>
  <si>
    <t>масса готового пудинга</t>
  </si>
  <si>
    <t xml:space="preserve">Йогурт молочный полужирный в индивидуальной упаковке </t>
  </si>
  <si>
    <t>15 день</t>
  </si>
  <si>
    <t>14 день</t>
  </si>
  <si>
    <t>Рис припущенный  (№ 512-2004)</t>
  </si>
  <si>
    <t>16 день</t>
  </si>
  <si>
    <t>Каша манная  жидкая с маслом (№ 311-2004)</t>
  </si>
  <si>
    <t>Булочка Домашняя (№ 564-2013, Пермь)</t>
  </si>
  <si>
    <t xml:space="preserve">Чай с лимоном и апельсином "Цитрусовый заряд" (№ 686-2004) </t>
  </si>
  <si>
    <t>Конфеты</t>
  </si>
  <si>
    <t>мука пшеничная на подпыл</t>
  </si>
  <si>
    <t>сахар (для отделки)</t>
  </si>
  <si>
    <t>яйцо куриное (для смазки)</t>
  </si>
  <si>
    <t>масло растительное для смазки листа</t>
  </si>
  <si>
    <t>17 день</t>
  </si>
  <si>
    <t>Запеканка  из творога с молоком сгущенным (№ 313-2013, Пермь)</t>
  </si>
  <si>
    <t>Бутерброд с джемом  (№ 2-2004)</t>
  </si>
  <si>
    <t>джем</t>
  </si>
  <si>
    <t>Чай с сахаром ( №685-2004)</t>
  </si>
  <si>
    <t>Рагу из мяса (№ 6/8-2011, Екатеринбург)</t>
  </si>
  <si>
    <t>капуста белокочанная свежая</t>
  </si>
  <si>
    <t>19 день</t>
  </si>
  <si>
    <t>Рыба, запеченная с яйцом (№ 341-2013, Пермь)</t>
  </si>
  <si>
    <t>масса запеченной рыбы</t>
  </si>
  <si>
    <t>Котлеты из говядины и курицы "Школьные" (№ 59-2006, Екатеринбург)</t>
  </si>
  <si>
    <t>фарш мясной промышленного производства</t>
  </si>
  <si>
    <t>масса вязкой каши</t>
  </si>
  <si>
    <t>Яйца вареные (№ 300-2013, Пермь)</t>
  </si>
  <si>
    <t>Чай с сахаром (№685-2004)</t>
  </si>
  <si>
    <t>40</t>
  </si>
  <si>
    <t>огурцы соленые</t>
  </si>
  <si>
    <t>Биточки рубленые из птицы запеченные, с маслом (№ 498-2004)</t>
  </si>
  <si>
    <t>18 день</t>
  </si>
  <si>
    <t>20 день</t>
  </si>
  <si>
    <t>ДВАДЦАТИДНЕВНОЕ  МЕНЮ для питания  обучающихся  возрастной группы с 7 до 11 лет   (осенне-зимний период)</t>
  </si>
  <si>
    <t>МАОУ "Аромашевская СОШ имени В.Д.Кармацкого", горячий завтрак</t>
  </si>
  <si>
    <t>ДВАДЦАТИДНЕВНОЕ  МЕНЮ для питания  обучающихся  возрастной группы с 12 до 18 лет   (осенне-зимний период)</t>
  </si>
  <si>
    <t>с 01.01.2023</t>
  </si>
  <si>
    <t>Овощи консервированные (№ 101-2004)</t>
  </si>
  <si>
    <t xml:space="preserve">огурцы </t>
  </si>
  <si>
    <t>Соус молочный густой (№ 598-2004)</t>
  </si>
  <si>
    <t>грудка куриная промышленного производства</t>
  </si>
  <si>
    <t>дрожжи сухие</t>
  </si>
  <si>
    <t>Овощи консервированные(№ 101-2004)</t>
  </si>
  <si>
    <t>Кондитерское изделие промышленного производства в ассортименте(пряники)</t>
  </si>
  <si>
    <t xml:space="preserve">дрожжи </t>
  </si>
  <si>
    <t>Кондитерское изделие промышленного производства в ассортименте( пряник)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</si>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</sst>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1" fillId="3" borderId="0" xfId="0" applyFont="1" applyFill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2" fontId="1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5" xfId="0" applyFont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2" fontId="0" fillId="4" borderId="1" xfId="0" applyNumberFormat="1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0" fontId="1" fillId="3" borderId="1" xfId="0" applyFont="1" applyFill="1" applyBorder="1" applyAlignment="1">
      <alignment horizontal="left" wrapText="1"/>
    </xf>
    <xf numFmtId="2" fontId="3" fillId="3" borderId="1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164" fontId="3" fillId="3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horizontal="left" wrapText="1"/>
    </xf>
    <xf numFmtId="0" fontId="2" fillId="0" borderId="14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NumberFormat="1" applyFont="1" applyFill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0" fillId="0" borderId="1" xfId="0" applyBorder="1"/>
    <xf numFmtId="0" fontId="1" fillId="4" borderId="1" xfId="0" applyFont="1" applyFill="1" applyBorder="1" applyAlignment="1">
      <alignment horizontal="right" wrapText="1"/>
    </xf>
    <xf numFmtId="0" fontId="0" fillId="0" borderId="5" xfId="0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2" fontId="3" fillId="3" borderId="4" xfId="0" applyNumberFormat="1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3" fillId="3" borderId="4" xfId="0" applyNumberFormat="1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5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1" fillId="4" borderId="1" xfId="0" applyNumberFormat="1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29" xfId="0" applyFont="1" applyFill="1" applyBorder="1" applyAlignment="1">
      <alignment wrapText="1"/>
    </xf>
    <xf numFmtId="0" fontId="3" fillId="3" borderId="30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left" wrapText="1"/>
    </xf>
    <xf numFmtId="0" fontId="0" fillId="0" borderId="32" xfId="0" applyBorder="1" applyAlignment="1">
      <alignment horizontal="right" wrapText="1"/>
    </xf>
    <xf numFmtId="0" fontId="0" fillId="4" borderId="32" xfId="0" applyFont="1" applyFill="1" applyBorder="1" applyAlignment="1">
      <alignment horizontal="right" wrapText="1"/>
    </xf>
    <xf numFmtId="0" fontId="0" fillId="0" borderId="32" xfId="0" applyFont="1" applyBorder="1" applyAlignment="1">
      <alignment horizontal="right" wrapText="1"/>
    </xf>
    <xf numFmtId="0" fontId="0" fillId="0" borderId="34" xfId="0" applyFont="1" applyBorder="1" applyAlignment="1">
      <alignment horizontal="right" wrapText="1"/>
    </xf>
    <xf numFmtId="0" fontId="1" fillId="3" borderId="32" xfId="0" applyFont="1" applyFill="1" applyBorder="1" applyAlignment="1">
      <alignment horizontal="left" wrapText="1"/>
    </xf>
    <xf numFmtId="0" fontId="3" fillId="3" borderId="35" xfId="0" applyFont="1" applyFill="1" applyBorder="1" applyAlignment="1">
      <alignment horizontal="center" wrapText="1"/>
    </xf>
    <xf numFmtId="0" fontId="3" fillId="3" borderId="35" xfId="0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0" fontId="3" fillId="3" borderId="29" xfId="0" applyFont="1" applyFill="1" applyBorder="1" applyAlignment="1">
      <alignment wrapText="1"/>
    </xf>
    <xf numFmtId="164" fontId="3" fillId="3" borderId="29" xfId="0" applyNumberFormat="1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wrapText="1"/>
    </xf>
    <xf numFmtId="164" fontId="3" fillId="4" borderId="20" xfId="0" applyNumberFormat="1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164" fontId="3" fillId="4" borderId="17" xfId="0" applyNumberFormat="1" applyFont="1" applyFill="1" applyBorder="1" applyAlignment="1">
      <alignment wrapText="1"/>
    </xf>
    <xf numFmtId="164" fontId="3" fillId="4" borderId="19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3" fillId="4" borderId="5" xfId="0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4" borderId="23" xfId="0" applyNumberFormat="1" applyFont="1" applyFill="1" applyBorder="1" applyAlignment="1">
      <alignment wrapText="1"/>
    </xf>
    <xf numFmtId="0" fontId="0" fillId="4" borderId="32" xfId="0" applyFill="1" applyBorder="1" applyAlignment="1">
      <alignment horizontal="right" wrapText="1"/>
    </xf>
    <xf numFmtId="0" fontId="0" fillId="4" borderId="5" xfId="0" applyFont="1" applyFill="1" applyBorder="1" applyAlignment="1">
      <alignment wrapText="1"/>
    </xf>
    <xf numFmtId="0" fontId="0" fillId="4" borderId="17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" fillId="3" borderId="6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0" fontId="6" fillId="0" borderId="22" xfId="0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0" fontId="3" fillId="3" borderId="22" xfId="0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wrapText="1"/>
    </xf>
    <xf numFmtId="0" fontId="1" fillId="3" borderId="22" xfId="0" applyFont="1" applyFill="1" applyBorder="1" applyAlignment="1">
      <alignment horizontal="left" wrapText="1"/>
    </xf>
    <xf numFmtId="0" fontId="0" fillId="4" borderId="22" xfId="0" applyFill="1" applyBorder="1" applyAlignment="1">
      <alignment horizontal="right" wrapText="1"/>
    </xf>
    <xf numFmtId="0" fontId="1" fillId="4" borderId="20" xfId="0" applyFont="1" applyFill="1" applyBorder="1" applyAlignment="1">
      <alignment wrapText="1"/>
    </xf>
    <xf numFmtId="0" fontId="0" fillId="0" borderId="22" xfId="0" applyBorder="1" applyAlignment="1">
      <alignment horizontal="right" wrapText="1"/>
    </xf>
    <xf numFmtId="0" fontId="0" fillId="4" borderId="22" xfId="0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2" fontId="3" fillId="2" borderId="17" xfId="0" applyNumberFormat="1" applyFont="1" applyFill="1" applyBorder="1" applyAlignment="1">
      <alignment wrapText="1"/>
    </xf>
    <xf numFmtId="0" fontId="1" fillId="3" borderId="37" xfId="0" applyFont="1" applyFill="1" applyBorder="1" applyAlignment="1">
      <alignment horizontal="left" wrapText="1"/>
    </xf>
    <xf numFmtId="2" fontId="1" fillId="3" borderId="5" xfId="0" applyNumberFormat="1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3" fillId="3" borderId="39" xfId="0" applyFont="1" applyFill="1" applyBorder="1" applyAlignment="1">
      <alignment horizontal="center" wrapText="1"/>
    </xf>
    <xf numFmtId="0" fontId="3" fillId="3" borderId="40" xfId="0" applyNumberFormat="1" applyFont="1" applyFill="1" applyBorder="1" applyAlignment="1">
      <alignment wrapText="1"/>
    </xf>
    <xf numFmtId="0" fontId="1" fillId="3" borderId="38" xfId="0" applyFont="1" applyFill="1" applyBorder="1" applyAlignment="1">
      <alignment horizontal="left" wrapText="1"/>
    </xf>
    <xf numFmtId="0" fontId="1" fillId="0" borderId="22" xfId="0" applyFont="1" applyBorder="1" applyAlignment="1">
      <alignment horizontal="right" wrapText="1"/>
    </xf>
    <xf numFmtId="0" fontId="3" fillId="2" borderId="15" xfId="0" applyFont="1" applyFill="1" applyBorder="1" applyAlignment="1">
      <alignment wrapText="1"/>
    </xf>
    <xf numFmtId="0" fontId="0" fillId="0" borderId="22" xfId="0" applyFont="1" applyBorder="1" applyAlignment="1">
      <alignment horizontal="right" wrapText="1"/>
    </xf>
    <xf numFmtId="0" fontId="3" fillId="2" borderId="6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3" fillId="2" borderId="6" xfId="0" applyNumberFormat="1" applyFont="1" applyFill="1" applyBorder="1" applyAlignment="1">
      <alignment wrapText="1"/>
    </xf>
    <xf numFmtId="164" fontId="3" fillId="3" borderId="40" xfId="0" applyNumberFormat="1" applyFont="1" applyFill="1" applyBorder="1" applyAlignment="1">
      <alignment wrapText="1"/>
    </xf>
    <xf numFmtId="0" fontId="0" fillId="4" borderId="20" xfId="0" applyFont="1" applyFill="1" applyBorder="1" applyAlignment="1">
      <alignment horizontal="right" wrapText="1"/>
    </xf>
    <xf numFmtId="0" fontId="5" fillId="4" borderId="20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15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wrapText="1"/>
    </xf>
    <xf numFmtId="0" fontId="0" fillId="3" borderId="17" xfId="0" applyFill="1" applyBorder="1" applyAlignment="1">
      <alignment wrapText="1"/>
    </xf>
    <xf numFmtId="2" fontId="1" fillId="3" borderId="17" xfId="0" applyNumberFormat="1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0" borderId="37" xfId="0" applyFont="1" applyBorder="1" applyAlignment="1">
      <alignment horizontal="right" wrapText="1"/>
    </xf>
    <xf numFmtId="0" fontId="1" fillId="3" borderId="22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2" fontId="1" fillId="2" borderId="17" xfId="0" applyNumberFormat="1" applyFont="1" applyFill="1" applyBorder="1" applyAlignment="1">
      <alignment wrapText="1"/>
    </xf>
    <xf numFmtId="0" fontId="1" fillId="3" borderId="39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2" fontId="1" fillId="0" borderId="20" xfId="0" applyNumberFormat="1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1" fillId="4" borderId="22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0" fontId="0" fillId="0" borderId="37" xfId="0" applyBorder="1" applyAlignment="1">
      <alignment horizontal="right" wrapText="1"/>
    </xf>
    <xf numFmtId="0" fontId="0" fillId="0" borderId="37" xfId="0" applyFont="1" applyBorder="1" applyAlignment="1">
      <alignment horizontal="right" wrapText="1"/>
    </xf>
    <xf numFmtId="164" fontId="3" fillId="3" borderId="41" xfId="0" applyNumberFormat="1" applyFont="1" applyFill="1" applyBorder="1" applyAlignment="1">
      <alignment wrapText="1"/>
    </xf>
    <xf numFmtId="0" fontId="1" fillId="5" borderId="5" xfId="0" applyFont="1" applyFill="1" applyBorder="1" applyAlignment="1">
      <alignment horizontal="left" wrapText="1"/>
    </xf>
    <xf numFmtId="2" fontId="3" fillId="3" borderId="40" xfId="0" applyNumberFormat="1" applyFont="1" applyFill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6" xfId="0" applyBorder="1"/>
    <xf numFmtId="0" fontId="3" fillId="2" borderId="2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4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1" fillId="0" borderId="0" xfId="0" applyFont="1"/>
    <xf numFmtId="0" fontId="1" fillId="4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0" fillId="4" borderId="39" xfId="0" applyFont="1" applyFill="1" applyBorder="1" applyAlignment="1">
      <alignment horizontal="right" wrapText="1"/>
    </xf>
    <xf numFmtId="0" fontId="0" fillId="4" borderId="39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3" fillId="3" borderId="43" xfId="0" applyFont="1" applyFill="1" applyBorder="1" applyAlignment="1">
      <alignment horizontal="center" wrapText="1"/>
    </xf>
    <xf numFmtId="0" fontId="3" fillId="3" borderId="44" xfId="0" applyFont="1" applyFill="1" applyBorder="1" applyAlignment="1">
      <alignment horizontal="center" wrapText="1"/>
    </xf>
    <xf numFmtId="0" fontId="3" fillId="3" borderId="44" xfId="0" applyFont="1" applyFill="1" applyBorder="1" applyAlignment="1">
      <alignment wrapText="1"/>
    </xf>
    <xf numFmtId="2" fontId="3" fillId="3" borderId="17" xfId="0" applyNumberFormat="1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164" fontId="3" fillId="3" borderId="18" xfId="0" applyNumberFormat="1" applyFont="1" applyFill="1" applyBorder="1" applyAlignment="1">
      <alignment wrapText="1"/>
    </xf>
    <xf numFmtId="164" fontId="3" fillId="3" borderId="45" xfId="0" applyNumberFormat="1" applyFont="1" applyFill="1" applyBorder="1" applyAlignment="1">
      <alignment wrapText="1"/>
    </xf>
    <xf numFmtId="2" fontId="0" fillId="0" borderId="0" xfId="0" applyNumberFormat="1"/>
    <xf numFmtId="0" fontId="1" fillId="4" borderId="22" xfId="0" applyFont="1" applyFill="1" applyBorder="1" applyAlignment="1">
      <alignment horizontal="right" wrapText="1"/>
    </xf>
    <xf numFmtId="0" fontId="0" fillId="0" borderId="0" xfId="0" applyBorder="1"/>
    <xf numFmtId="0" fontId="3" fillId="2" borderId="47" xfId="0" applyFont="1" applyFill="1" applyBorder="1" applyAlignment="1">
      <alignment wrapText="1"/>
    </xf>
    <xf numFmtId="0" fontId="3" fillId="2" borderId="48" xfId="0" applyFont="1" applyFill="1" applyBorder="1" applyAlignment="1">
      <alignment wrapText="1"/>
    </xf>
    <xf numFmtId="2" fontId="3" fillId="2" borderId="48" xfId="0" applyNumberFormat="1" applyFont="1" applyFill="1" applyBorder="1" applyAlignment="1">
      <alignment wrapText="1"/>
    </xf>
    <xf numFmtId="0" fontId="3" fillId="2" borderId="48" xfId="0" applyNumberFormat="1" applyFont="1" applyFill="1" applyBorder="1" applyAlignment="1">
      <alignment wrapText="1"/>
    </xf>
    <xf numFmtId="0" fontId="1" fillId="3" borderId="3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right" wrapText="1"/>
    </xf>
    <xf numFmtId="0" fontId="3" fillId="2" borderId="46" xfId="0" applyFont="1" applyFill="1" applyBorder="1" applyAlignment="1">
      <alignment horizontal="left" wrapText="1"/>
    </xf>
    <xf numFmtId="0" fontId="3" fillId="2" borderId="49" xfId="0" applyFont="1" applyFill="1" applyBorder="1" applyAlignment="1">
      <alignment wrapText="1"/>
    </xf>
    <xf numFmtId="0" fontId="5" fillId="2" borderId="48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2" fontId="1" fillId="3" borderId="6" xfId="0" applyNumberFormat="1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right" vertical="top" wrapText="1"/>
    </xf>
    <xf numFmtId="164" fontId="1" fillId="3" borderId="6" xfId="0" applyNumberFormat="1" applyFont="1" applyFill="1" applyBorder="1" applyAlignment="1">
      <alignment vertical="top" wrapText="1"/>
    </xf>
    <xf numFmtId="164" fontId="1" fillId="3" borderId="21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2" fontId="1" fillId="3" borderId="5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2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64" fontId="1" fillId="3" borderId="20" xfId="0" applyNumberFormat="1" applyFont="1" applyFill="1" applyBorder="1" applyAlignment="1">
      <alignment vertical="top" wrapText="1"/>
    </xf>
    <xf numFmtId="0" fontId="1" fillId="3" borderId="32" xfId="0" applyFont="1" applyFill="1" applyBorder="1" applyAlignment="1">
      <alignment vertical="top" wrapText="1"/>
    </xf>
    <xf numFmtId="0" fontId="3" fillId="2" borderId="17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wrapText="1"/>
    </xf>
    <xf numFmtId="164" fontId="1" fillId="2" borderId="17" xfId="0" applyNumberFormat="1" applyFont="1" applyFill="1" applyBorder="1" applyAlignment="1">
      <alignment wrapText="1"/>
    </xf>
    <xf numFmtId="164" fontId="3" fillId="2" borderId="17" xfId="0" applyNumberFormat="1" applyFont="1" applyFill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horizontal="left" wrapText="1"/>
    </xf>
    <xf numFmtId="2" fontId="0" fillId="4" borderId="1" xfId="0" applyNumberFormat="1" applyFill="1" applyBorder="1" applyAlignment="1">
      <alignment wrapText="1"/>
    </xf>
    <xf numFmtId="2" fontId="0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2" fontId="1" fillId="3" borderId="8" xfId="0" applyNumberFormat="1" applyFont="1" applyFill="1" applyBorder="1" applyAlignment="1">
      <alignment vertical="top" wrapText="1"/>
    </xf>
    <xf numFmtId="49" fontId="1" fillId="3" borderId="8" xfId="0" applyNumberFormat="1" applyFont="1" applyFill="1" applyBorder="1" applyAlignment="1">
      <alignment horizontal="right" vertical="top" wrapText="1"/>
    </xf>
    <xf numFmtId="164" fontId="1" fillId="3" borderId="8" xfId="0" applyNumberFormat="1" applyFont="1" applyFill="1" applyBorder="1" applyAlignment="1">
      <alignment vertical="top" wrapText="1"/>
    </xf>
    <xf numFmtId="164" fontId="1" fillId="3" borderId="36" xfId="0" applyNumberFormat="1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50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 wrapText="1"/>
    </xf>
    <xf numFmtId="0" fontId="3" fillId="2" borderId="54" xfId="0" applyFont="1" applyFill="1" applyBorder="1" applyAlignment="1">
      <alignment horizontal="center" wrapText="1"/>
    </xf>
    <xf numFmtId="0" fontId="3" fillId="2" borderId="55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54"/>
  <sheetViews>
    <sheetView tabSelected="1" zoomScaleNormal="100" workbookViewId="0">
      <selection activeCell="L19" sqref="L19"/>
    </sheetView>
  </sheetViews>
  <sheetFormatPr defaultColWidth="9.140625" defaultRowHeight="15" x14ac:dyDescent="0.25"/>
  <cols>
    <col min="1" max="1" width="30.5703125" style="1" customWidth="1"/>
    <col min="2" max="2" width="5.28515625" style="3" customWidth="1"/>
    <col min="3" max="4" width="6" style="1" customWidth="1"/>
    <col min="5" max="5" width="7.7109375" style="1" customWidth="1"/>
    <col min="6" max="6" width="7.5703125" style="1" customWidth="1"/>
    <col min="7" max="7" width="6.85546875" style="1" customWidth="1"/>
    <col min="8" max="8" width="6.42578125" style="1" customWidth="1"/>
    <col min="9" max="9" width="7.140625" style="1" customWidth="1"/>
    <col min="10" max="10" width="8.42578125" style="1" customWidth="1"/>
    <col min="11" max="16384" width="9.140625" style="1"/>
  </cols>
  <sheetData>
    <row r="1" spans="1:214" ht="15.75" customHeight="1" x14ac:dyDescent="0.25">
      <c r="G1" s="258" t="s">
        <v>172</v>
      </c>
      <c r="H1" s="258"/>
      <c r="I1" s="258"/>
      <c r="J1" s="258"/>
    </row>
    <row r="2" spans="1:214" ht="15.75" thickBot="1" x14ac:dyDescent="0.3"/>
    <row r="3" spans="1:214" s="3" customFormat="1" ht="15.75" x14ac:dyDescent="0.25">
      <c r="A3" s="259" t="s">
        <v>169</v>
      </c>
      <c r="B3" s="260"/>
      <c r="C3" s="260"/>
      <c r="D3" s="260"/>
      <c r="E3" s="260"/>
      <c r="F3" s="260"/>
      <c r="G3" s="260"/>
      <c r="H3" s="260"/>
      <c r="I3" s="260"/>
      <c r="J3" s="261"/>
    </row>
    <row r="4" spans="1:214" s="3" customFormat="1" ht="16.5" thickBot="1" x14ac:dyDescent="0.3">
      <c r="A4" s="262" t="s">
        <v>170</v>
      </c>
      <c r="B4" s="263"/>
      <c r="C4" s="263"/>
      <c r="D4" s="263"/>
      <c r="E4" s="263"/>
      <c r="F4" s="263"/>
      <c r="G4" s="263"/>
      <c r="H4" s="263"/>
      <c r="I4" s="263"/>
      <c r="J4" s="264"/>
    </row>
    <row r="5" spans="1:214" ht="15.75" thickBot="1" x14ac:dyDescent="0.3"/>
    <row r="6" spans="1:214" s="3" customFormat="1" ht="16.149999999999999" customHeight="1" x14ac:dyDescent="0.25">
      <c r="A6" s="268" t="s">
        <v>0</v>
      </c>
      <c r="B6" s="266" t="s">
        <v>1</v>
      </c>
      <c r="C6" s="255"/>
      <c r="D6" s="256"/>
      <c r="E6" s="256"/>
      <c r="F6" s="265"/>
      <c r="G6" s="255" t="s">
        <v>6</v>
      </c>
      <c r="H6" s="256"/>
      <c r="I6" s="256"/>
      <c r="J6" s="257"/>
    </row>
    <row r="7" spans="1:214" s="3" customFormat="1" ht="15.75" thickBot="1" x14ac:dyDescent="0.3">
      <c r="A7" s="269"/>
      <c r="B7" s="267"/>
      <c r="C7" s="246" t="s">
        <v>2</v>
      </c>
      <c r="D7" s="246" t="s">
        <v>3</v>
      </c>
      <c r="E7" s="246" t="s">
        <v>4</v>
      </c>
      <c r="F7" s="246" t="s">
        <v>5</v>
      </c>
      <c r="G7" s="247" t="s">
        <v>7</v>
      </c>
      <c r="H7" s="246" t="s">
        <v>8</v>
      </c>
      <c r="I7" s="246" t="s">
        <v>19</v>
      </c>
      <c r="J7" s="248" t="s">
        <v>9</v>
      </c>
    </row>
    <row r="8" spans="1:214" s="3" customFormat="1" ht="18.75" x14ac:dyDescent="0.3">
      <c r="A8" s="53" t="s">
        <v>14</v>
      </c>
      <c r="B8" s="21"/>
      <c r="C8" s="22"/>
      <c r="D8" s="22"/>
      <c r="E8" s="22"/>
      <c r="F8" s="45"/>
      <c r="G8" s="22"/>
      <c r="H8" s="22"/>
      <c r="I8" s="22"/>
      <c r="J8" s="41"/>
    </row>
    <row r="9" spans="1:214" s="30" customFormat="1" ht="20.25" customHeight="1" thickBot="1" x14ac:dyDescent="0.3">
      <c r="A9" s="186" t="s">
        <v>15</v>
      </c>
      <c r="B9" s="187"/>
      <c r="C9" s="188"/>
      <c r="D9" s="188"/>
      <c r="E9" s="189"/>
      <c r="F9" s="190"/>
      <c r="G9" s="191"/>
      <c r="H9" s="191"/>
      <c r="I9" s="191"/>
      <c r="J9" s="19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</row>
    <row r="10" spans="1:214" s="30" customFormat="1" ht="30.6" customHeight="1" x14ac:dyDescent="0.25">
      <c r="A10" s="184" t="s">
        <v>72</v>
      </c>
      <c r="B10" s="185"/>
      <c r="C10" s="16"/>
      <c r="D10" s="16"/>
      <c r="E10" s="213">
        <f>E11+E12+E13</f>
        <v>14.516999999999999</v>
      </c>
      <c r="F10" s="214" t="s">
        <v>182</v>
      </c>
      <c r="G10" s="215">
        <v>5.8</v>
      </c>
      <c r="H10" s="215">
        <v>6.4</v>
      </c>
      <c r="I10" s="215">
        <v>7.9</v>
      </c>
      <c r="J10" s="216">
        <v>112.4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</row>
    <row r="11" spans="1:214" s="30" customFormat="1" ht="16.899999999999999" customHeight="1" x14ac:dyDescent="0.25">
      <c r="A11" s="180" t="s">
        <v>20</v>
      </c>
      <c r="B11" s="182">
        <v>72</v>
      </c>
      <c r="C11" s="32">
        <v>20</v>
      </c>
      <c r="D11" s="32">
        <v>20</v>
      </c>
      <c r="E11" s="34">
        <f>B11*C11/1000</f>
        <v>1.44</v>
      </c>
      <c r="F11" s="77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</row>
    <row r="12" spans="1:214" s="30" customFormat="1" ht="15.6" customHeight="1" x14ac:dyDescent="0.25">
      <c r="A12" s="181" t="s">
        <v>34</v>
      </c>
      <c r="B12" s="183">
        <v>732</v>
      </c>
      <c r="C12" s="108">
        <v>11</v>
      </c>
      <c r="D12" s="108">
        <v>10</v>
      </c>
      <c r="E12" s="34">
        <f>B12*C12/1000</f>
        <v>8.0519999999999996</v>
      </c>
      <c r="F12" s="104"/>
      <c r="G12" s="105"/>
      <c r="H12" s="105"/>
      <c r="I12" s="105"/>
      <c r="J12" s="106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</row>
    <row r="13" spans="1:214" s="30" customFormat="1" ht="18" customHeight="1" x14ac:dyDescent="0.25">
      <c r="A13" s="180" t="s">
        <v>18</v>
      </c>
      <c r="B13" s="182">
        <v>1005</v>
      </c>
      <c r="C13" s="32">
        <v>5</v>
      </c>
      <c r="D13" s="32">
        <v>5</v>
      </c>
      <c r="E13" s="34">
        <f>B13*C13/1000</f>
        <v>5.0250000000000004</v>
      </c>
      <c r="F13" s="77"/>
      <c r="G13" s="96"/>
      <c r="H13" s="96"/>
      <c r="I13" s="96"/>
      <c r="J13" s="9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</row>
    <row r="14" spans="1:214" s="10" customFormat="1" ht="27.75" customHeight="1" x14ac:dyDescent="0.25">
      <c r="A14" s="84" t="s">
        <v>75</v>
      </c>
      <c r="B14" s="80"/>
      <c r="C14" s="16"/>
      <c r="D14" s="16"/>
      <c r="E14" s="213">
        <f>E15+E16+E17+E18</f>
        <v>23.444000000000003</v>
      </c>
      <c r="F14" s="217">
        <v>200</v>
      </c>
      <c r="G14" s="218">
        <v>7.5</v>
      </c>
      <c r="H14" s="218">
        <v>7.7</v>
      </c>
      <c r="I14" s="218">
        <v>26</v>
      </c>
      <c r="J14" s="219">
        <v>203</v>
      </c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178"/>
      <c r="DL14" s="178"/>
      <c r="DM14" s="178"/>
      <c r="DN14" s="178"/>
      <c r="DO14" s="178"/>
      <c r="DP14" s="178"/>
      <c r="DQ14" s="178"/>
      <c r="DR14" s="178"/>
      <c r="DS14" s="178"/>
      <c r="DT14" s="178"/>
      <c r="DU14" s="178"/>
      <c r="DV14" s="178"/>
      <c r="DW14" s="178"/>
      <c r="DX14" s="178"/>
      <c r="DY14" s="178"/>
      <c r="DZ14" s="178"/>
      <c r="EA14" s="178"/>
      <c r="EB14" s="178"/>
      <c r="EC14" s="178"/>
      <c r="ED14" s="178"/>
      <c r="EE14" s="178"/>
      <c r="EF14" s="178"/>
      <c r="EG14" s="178"/>
      <c r="EH14" s="178"/>
      <c r="EI14" s="178"/>
      <c r="EJ14" s="178"/>
      <c r="EK14" s="178"/>
      <c r="EL14" s="178"/>
      <c r="EM14" s="178"/>
      <c r="EN14" s="178"/>
      <c r="EO14" s="178"/>
      <c r="EP14" s="178"/>
      <c r="EQ14" s="178"/>
      <c r="ER14" s="178"/>
      <c r="ES14" s="178"/>
      <c r="ET14" s="178"/>
      <c r="EU14" s="178"/>
      <c r="EV14" s="178"/>
      <c r="EW14" s="178"/>
      <c r="EX14" s="178"/>
      <c r="EY14" s="178"/>
      <c r="EZ14" s="178"/>
      <c r="FA14" s="178"/>
      <c r="FB14" s="178"/>
      <c r="FC14" s="178"/>
      <c r="FD14" s="178"/>
      <c r="FE14" s="178"/>
      <c r="FF14" s="178"/>
      <c r="FG14" s="178"/>
      <c r="FH14" s="178"/>
      <c r="FI14" s="178"/>
      <c r="FJ14" s="178"/>
      <c r="FK14" s="178"/>
      <c r="FL14" s="178"/>
      <c r="FM14" s="178"/>
      <c r="FN14" s="178"/>
      <c r="FO14" s="178"/>
      <c r="FP14" s="178"/>
      <c r="FQ14" s="178"/>
      <c r="FR14" s="178"/>
      <c r="FS14" s="178"/>
      <c r="FT14" s="178"/>
      <c r="FU14" s="178"/>
      <c r="FV14" s="178"/>
      <c r="FW14" s="178"/>
      <c r="FX14" s="178"/>
      <c r="FY14" s="178"/>
      <c r="FZ14" s="178"/>
      <c r="GA14" s="178"/>
      <c r="GB14" s="178"/>
      <c r="GC14" s="178"/>
      <c r="GD14" s="178"/>
      <c r="GE14" s="178"/>
      <c r="GF14" s="178"/>
      <c r="GG14" s="178"/>
      <c r="GH14" s="178"/>
      <c r="GI14" s="178"/>
      <c r="GJ14" s="178"/>
      <c r="GK14" s="178"/>
      <c r="GL14" s="178"/>
      <c r="GM14" s="178"/>
      <c r="GN14" s="178"/>
      <c r="GO14" s="178"/>
      <c r="GP14" s="178"/>
      <c r="GQ14" s="178"/>
      <c r="GR14" s="178"/>
      <c r="GS14" s="178"/>
      <c r="GT14" s="178"/>
      <c r="GU14" s="178"/>
      <c r="GV14" s="178"/>
      <c r="GW14" s="178"/>
      <c r="GX14" s="178"/>
      <c r="GY14" s="178"/>
      <c r="GZ14" s="178"/>
      <c r="HA14" s="178"/>
      <c r="HB14" s="178"/>
      <c r="HC14" s="178"/>
      <c r="HD14" s="178"/>
      <c r="HE14" s="178"/>
      <c r="HF14" s="178"/>
    </row>
    <row r="15" spans="1:214" x14ac:dyDescent="0.25">
      <c r="A15" s="85" t="s">
        <v>76</v>
      </c>
      <c r="B15" s="81">
        <v>63</v>
      </c>
      <c r="C15" s="12">
        <v>25</v>
      </c>
      <c r="D15" s="12">
        <v>25</v>
      </c>
      <c r="E15" s="74">
        <f>B15*C15/1000</f>
        <v>1.575</v>
      </c>
      <c r="F15" s="2"/>
      <c r="G15" s="2"/>
      <c r="H15" s="2"/>
      <c r="I15" s="2"/>
      <c r="J15" s="66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</row>
    <row r="16" spans="1:214" s="35" customFormat="1" ht="17.25" customHeight="1" x14ac:dyDescent="0.25">
      <c r="A16" s="86" t="s">
        <v>17</v>
      </c>
      <c r="B16" s="81">
        <v>91</v>
      </c>
      <c r="C16" s="32">
        <v>182</v>
      </c>
      <c r="D16" s="32">
        <v>182</v>
      </c>
      <c r="E16" s="74">
        <f t="shared" ref="E16:E23" si="0">B16*C16/1000</f>
        <v>16.562000000000001</v>
      </c>
      <c r="F16" s="32"/>
      <c r="G16" s="32"/>
      <c r="H16" s="32"/>
      <c r="I16" s="32"/>
      <c r="J16" s="67"/>
    </row>
    <row r="17" spans="1:75" x14ac:dyDescent="0.25">
      <c r="A17" s="87" t="s">
        <v>12</v>
      </c>
      <c r="B17" s="81">
        <v>94</v>
      </c>
      <c r="C17" s="12">
        <v>3</v>
      </c>
      <c r="D17" s="12">
        <v>3</v>
      </c>
      <c r="E17" s="74">
        <f t="shared" si="0"/>
        <v>0.28199999999999997</v>
      </c>
      <c r="F17" s="2"/>
      <c r="G17" s="2"/>
      <c r="H17" s="2"/>
      <c r="I17" s="2"/>
      <c r="J17" s="66"/>
    </row>
    <row r="18" spans="1:75" x14ac:dyDescent="0.25">
      <c r="A18" s="88" t="s">
        <v>18</v>
      </c>
      <c r="B18" s="82">
        <v>1005</v>
      </c>
      <c r="C18" s="61">
        <v>5</v>
      </c>
      <c r="D18" s="61">
        <v>5</v>
      </c>
      <c r="E18" s="74">
        <f t="shared" si="0"/>
        <v>5.0250000000000004</v>
      </c>
      <c r="F18" s="11"/>
      <c r="G18" s="11"/>
      <c r="H18" s="11"/>
      <c r="I18" s="11"/>
      <c r="J18" s="68"/>
    </row>
    <row r="19" spans="1:75" s="10" customFormat="1" ht="45.6" customHeight="1" x14ac:dyDescent="0.25">
      <c r="A19" s="231" t="s">
        <v>77</v>
      </c>
      <c r="B19" s="81"/>
      <c r="C19" s="57"/>
      <c r="D19" s="57"/>
      <c r="E19" s="220">
        <f>E20+E21+E22+E23</f>
        <v>8.0019999999999989</v>
      </c>
      <c r="F19" s="221">
        <v>200</v>
      </c>
      <c r="G19" s="207">
        <v>0.2</v>
      </c>
      <c r="H19" s="207">
        <v>0</v>
      </c>
      <c r="I19" s="207">
        <v>15.5</v>
      </c>
      <c r="J19" s="208">
        <v>62.8</v>
      </c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</row>
    <row r="20" spans="1:75" s="13" customFormat="1" ht="14.25" customHeight="1" x14ac:dyDescent="0.25">
      <c r="A20" s="85" t="s">
        <v>38</v>
      </c>
      <c r="B20" s="81">
        <v>680</v>
      </c>
      <c r="C20" s="12">
        <v>1</v>
      </c>
      <c r="D20" s="12">
        <v>1</v>
      </c>
      <c r="E20" s="74">
        <f t="shared" si="0"/>
        <v>0.68</v>
      </c>
      <c r="F20" s="12"/>
      <c r="G20" s="12"/>
      <c r="H20" s="12"/>
      <c r="I20" s="12"/>
      <c r="J20" s="70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13" customFormat="1" ht="14.25" customHeight="1" x14ac:dyDescent="0.25">
      <c r="A21" s="85" t="s">
        <v>12</v>
      </c>
      <c r="B21" s="81">
        <v>94</v>
      </c>
      <c r="C21" s="12">
        <v>15</v>
      </c>
      <c r="D21" s="12">
        <v>15</v>
      </c>
      <c r="E21" s="74">
        <f t="shared" si="0"/>
        <v>1.41</v>
      </c>
      <c r="F21" s="12"/>
      <c r="G21" s="12"/>
      <c r="H21" s="12"/>
      <c r="I21" s="12"/>
      <c r="J21" s="70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13" customFormat="1" ht="14.25" customHeight="1" x14ac:dyDescent="0.25">
      <c r="A22" s="85" t="s">
        <v>74</v>
      </c>
      <c r="B22" s="81">
        <v>190</v>
      </c>
      <c r="C22" s="12">
        <v>11</v>
      </c>
      <c r="D22" s="12">
        <v>10</v>
      </c>
      <c r="E22" s="74">
        <f t="shared" si="0"/>
        <v>2.09</v>
      </c>
      <c r="F22" s="12"/>
      <c r="G22" s="12"/>
      <c r="H22" s="12"/>
      <c r="I22" s="12"/>
      <c r="J22" s="70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13" customFormat="1" ht="14.25" customHeight="1" x14ac:dyDescent="0.25">
      <c r="A23" s="85" t="s">
        <v>78</v>
      </c>
      <c r="B23" s="81">
        <v>182</v>
      </c>
      <c r="C23" s="12">
        <v>21</v>
      </c>
      <c r="D23" s="12">
        <v>20</v>
      </c>
      <c r="E23" s="74">
        <f t="shared" si="0"/>
        <v>3.8220000000000001</v>
      </c>
      <c r="F23" s="12"/>
      <c r="G23" s="12"/>
      <c r="H23" s="12"/>
      <c r="I23" s="12"/>
      <c r="J23" s="70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73" customFormat="1" ht="30" x14ac:dyDescent="0.25">
      <c r="A24" s="89" t="s">
        <v>68</v>
      </c>
      <c r="B24" s="209">
        <v>123</v>
      </c>
      <c r="C24" s="57"/>
      <c r="D24" s="57"/>
      <c r="E24" s="220">
        <f>B24*F24/1000</f>
        <v>24.6</v>
      </c>
      <c r="F24" s="207">
        <v>200</v>
      </c>
      <c r="G24" s="207">
        <v>0.6</v>
      </c>
      <c r="H24" s="207">
        <v>0</v>
      </c>
      <c r="I24" s="207">
        <v>21.6</v>
      </c>
      <c r="J24" s="208">
        <v>88.8</v>
      </c>
    </row>
    <row r="25" spans="1:75" s="73" customFormat="1" ht="15.75" x14ac:dyDescent="0.25">
      <c r="A25" s="89" t="s">
        <v>53</v>
      </c>
      <c r="B25" s="81">
        <v>72</v>
      </c>
      <c r="C25" s="57">
        <v>20</v>
      </c>
      <c r="D25" s="57">
        <v>20</v>
      </c>
      <c r="E25" s="75">
        <f>B25*F25/1000</f>
        <v>1.44</v>
      </c>
      <c r="F25" s="7">
        <v>20</v>
      </c>
      <c r="G25" s="7">
        <v>1</v>
      </c>
      <c r="H25" s="7">
        <v>0.3</v>
      </c>
      <c r="I25" s="7">
        <v>8.1</v>
      </c>
      <c r="J25" s="69">
        <v>38.9</v>
      </c>
    </row>
    <row r="26" spans="1:75" s="10" customFormat="1" ht="15.75" thickBot="1" x14ac:dyDescent="0.3">
      <c r="A26" s="200" t="s">
        <v>21</v>
      </c>
      <c r="B26" s="82">
        <v>72</v>
      </c>
      <c r="C26" s="176">
        <v>20</v>
      </c>
      <c r="D26" s="176">
        <v>20</v>
      </c>
      <c r="E26" s="134">
        <f>B26*F26/1000</f>
        <v>1.44</v>
      </c>
      <c r="F26" s="201">
        <v>20</v>
      </c>
      <c r="G26" s="55">
        <v>0.7</v>
      </c>
      <c r="H26" s="55">
        <v>0.1</v>
      </c>
      <c r="I26" s="55">
        <v>9.4</v>
      </c>
      <c r="J26" s="135">
        <v>41.3</v>
      </c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</row>
    <row r="27" spans="1:75" s="110" customFormat="1" ht="16.5" thickBot="1" x14ac:dyDescent="0.3">
      <c r="A27" s="202" t="s">
        <v>13</v>
      </c>
      <c r="B27" s="203"/>
      <c r="C27" s="204"/>
      <c r="D27" s="204"/>
      <c r="E27" s="198">
        <f>E10+E14+E19+E24+E25+E26</f>
        <v>73.442999999999984</v>
      </c>
      <c r="F27" s="199">
        <f t="shared" ref="F27:J27" si="1">F10+F14+F19+F24+F25+F26</f>
        <v>675</v>
      </c>
      <c r="G27" s="199">
        <f t="shared" si="1"/>
        <v>15.799999999999999</v>
      </c>
      <c r="H27" s="199">
        <f t="shared" si="1"/>
        <v>14.500000000000002</v>
      </c>
      <c r="I27" s="199">
        <f t="shared" si="1"/>
        <v>88.5</v>
      </c>
      <c r="J27" s="199">
        <f t="shared" si="1"/>
        <v>547.19999999999993</v>
      </c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</row>
    <row r="29" spans="1:75" ht="34.9" customHeight="1" thickBot="1" x14ac:dyDescent="0.3">
      <c r="H29" s="270" t="s">
        <v>172</v>
      </c>
      <c r="I29" s="270"/>
      <c r="J29" s="270"/>
    </row>
    <row r="30" spans="1:75" ht="15.75" x14ac:dyDescent="0.25">
      <c r="A30" s="259" t="s">
        <v>171</v>
      </c>
      <c r="B30" s="260"/>
      <c r="C30" s="260"/>
      <c r="D30" s="260"/>
      <c r="E30" s="260"/>
      <c r="F30" s="260"/>
      <c r="G30" s="260"/>
      <c r="H30" s="260"/>
      <c r="I30" s="260"/>
      <c r="J30" s="261"/>
    </row>
    <row r="31" spans="1:75" ht="16.5" thickBot="1" x14ac:dyDescent="0.3">
      <c r="A31" s="262" t="s">
        <v>170</v>
      </c>
      <c r="B31" s="263"/>
      <c r="C31" s="263"/>
      <c r="D31" s="263"/>
      <c r="E31" s="263"/>
      <c r="F31" s="263"/>
      <c r="G31" s="263"/>
      <c r="H31" s="263"/>
      <c r="I31" s="263"/>
      <c r="J31" s="264"/>
    </row>
    <row r="32" spans="1:75" ht="15.75" thickBot="1" x14ac:dyDescent="0.3"/>
    <row r="33" spans="1:10" x14ac:dyDescent="0.25">
      <c r="A33" s="268" t="s">
        <v>0</v>
      </c>
      <c r="B33" s="266" t="s">
        <v>1</v>
      </c>
      <c r="C33" s="255"/>
      <c r="D33" s="256"/>
      <c r="E33" s="256"/>
      <c r="F33" s="265"/>
      <c r="G33" s="255" t="s">
        <v>6</v>
      </c>
      <c r="H33" s="256"/>
      <c r="I33" s="256"/>
      <c r="J33" s="257"/>
    </row>
    <row r="34" spans="1:10" ht="15.75" thickBot="1" x14ac:dyDescent="0.3">
      <c r="A34" s="269"/>
      <c r="B34" s="267"/>
      <c r="C34" s="246" t="s">
        <v>2</v>
      </c>
      <c r="D34" s="246" t="s">
        <v>3</v>
      </c>
      <c r="E34" s="246" t="s">
        <v>4</v>
      </c>
      <c r="F34" s="246" t="s">
        <v>5</v>
      </c>
      <c r="G34" s="247" t="s">
        <v>7</v>
      </c>
      <c r="H34" s="246" t="s">
        <v>8</v>
      </c>
      <c r="I34" s="246" t="s">
        <v>19</v>
      </c>
      <c r="J34" s="248" t="s">
        <v>9</v>
      </c>
    </row>
    <row r="35" spans="1:10" ht="18.75" x14ac:dyDescent="0.3">
      <c r="A35" s="53" t="s">
        <v>14</v>
      </c>
      <c r="B35" s="21"/>
      <c r="C35" s="22"/>
      <c r="D35" s="22"/>
      <c r="E35" s="22"/>
      <c r="F35" s="45"/>
      <c r="G35" s="22"/>
      <c r="H35" s="22"/>
      <c r="I35" s="22"/>
      <c r="J35" s="41"/>
    </row>
    <row r="36" spans="1:10" ht="16.5" thickBot="1" x14ac:dyDescent="0.3">
      <c r="A36" s="83" t="s">
        <v>15</v>
      </c>
      <c r="B36" s="90"/>
      <c r="C36" s="91"/>
      <c r="D36" s="91"/>
      <c r="E36" s="92"/>
      <c r="F36" s="93"/>
      <c r="G36" s="94"/>
      <c r="H36" s="94"/>
      <c r="I36" s="94"/>
      <c r="J36" s="168"/>
    </row>
    <row r="37" spans="1:10" ht="30" x14ac:dyDescent="0.25">
      <c r="A37" s="95" t="s">
        <v>72</v>
      </c>
      <c r="B37" s="101"/>
      <c r="C37" s="102"/>
      <c r="D37" s="102"/>
      <c r="E37" s="251">
        <f>E38+E39+E40</f>
        <v>18.177</v>
      </c>
      <c r="F37" s="252" t="s">
        <v>164</v>
      </c>
      <c r="G37" s="253">
        <v>6.1</v>
      </c>
      <c r="H37" s="253">
        <v>7.8</v>
      </c>
      <c r="I37" s="253">
        <v>7.9</v>
      </c>
      <c r="J37" s="254">
        <v>126.2</v>
      </c>
    </row>
    <row r="38" spans="1:10" ht="15.75" x14ac:dyDescent="0.25">
      <c r="A38" s="86" t="s">
        <v>20</v>
      </c>
      <c r="B38" s="182">
        <v>72</v>
      </c>
      <c r="C38" s="32">
        <v>20</v>
      </c>
      <c r="D38" s="32">
        <v>20</v>
      </c>
      <c r="E38" s="34">
        <f>B38*C38/1000</f>
        <v>1.44</v>
      </c>
      <c r="F38" s="77"/>
      <c r="G38" s="96"/>
      <c r="H38" s="96"/>
      <c r="I38" s="96"/>
      <c r="J38" s="97"/>
    </row>
    <row r="39" spans="1:10" ht="15.75" x14ac:dyDescent="0.25">
      <c r="A39" s="107" t="s">
        <v>34</v>
      </c>
      <c r="B39" s="183">
        <v>732</v>
      </c>
      <c r="C39" s="108">
        <v>16</v>
      </c>
      <c r="D39" s="108">
        <v>15</v>
      </c>
      <c r="E39" s="34">
        <f>B39*C39/1000</f>
        <v>11.712</v>
      </c>
      <c r="F39" s="104"/>
      <c r="G39" s="105"/>
      <c r="H39" s="105"/>
      <c r="I39" s="105"/>
      <c r="J39" s="106"/>
    </row>
    <row r="40" spans="1:10" ht="16.5" thickBot="1" x14ac:dyDescent="0.3">
      <c r="A40" s="86" t="s">
        <v>18</v>
      </c>
      <c r="B40" s="182">
        <v>1005</v>
      </c>
      <c r="C40" s="109">
        <v>5</v>
      </c>
      <c r="D40" s="109">
        <v>5</v>
      </c>
      <c r="E40" s="34">
        <f>B40*C40/1000</f>
        <v>5.0250000000000004</v>
      </c>
      <c r="F40" s="98"/>
      <c r="G40" s="99"/>
      <c r="H40" s="99"/>
      <c r="I40" s="99"/>
      <c r="J40" s="100"/>
    </row>
    <row r="41" spans="1:10" ht="45" x14ac:dyDescent="0.25">
      <c r="A41" s="84" t="s">
        <v>75</v>
      </c>
      <c r="B41" s="80"/>
      <c r="C41" s="16"/>
      <c r="D41" s="16"/>
      <c r="E41" s="213">
        <f>E42+E43+E44+E45</f>
        <v>23.444000000000003</v>
      </c>
      <c r="F41" s="217">
        <v>200</v>
      </c>
      <c r="G41" s="218">
        <v>7.5</v>
      </c>
      <c r="H41" s="218">
        <v>7.7</v>
      </c>
      <c r="I41" s="218">
        <v>26</v>
      </c>
      <c r="J41" s="219">
        <v>203.3</v>
      </c>
    </row>
    <row r="42" spans="1:10" x14ac:dyDescent="0.25">
      <c r="A42" s="85" t="s">
        <v>76</v>
      </c>
      <c r="B42" s="81">
        <v>63</v>
      </c>
      <c r="C42" s="12">
        <v>25</v>
      </c>
      <c r="D42" s="12">
        <v>25</v>
      </c>
      <c r="E42" s="74">
        <f>B42*C42/1000</f>
        <v>1.575</v>
      </c>
      <c r="F42" s="2"/>
      <c r="G42" s="2"/>
      <c r="H42" s="2"/>
      <c r="I42" s="2"/>
      <c r="J42" s="66"/>
    </row>
    <row r="43" spans="1:10" x14ac:dyDescent="0.25">
      <c r="A43" s="86" t="s">
        <v>17</v>
      </c>
      <c r="B43" s="81">
        <v>91</v>
      </c>
      <c r="C43" s="32">
        <v>182</v>
      </c>
      <c r="D43" s="32">
        <v>182</v>
      </c>
      <c r="E43" s="74">
        <f t="shared" ref="E43:E45" si="2">B43*C43/1000</f>
        <v>16.562000000000001</v>
      </c>
      <c r="F43" s="32"/>
      <c r="G43" s="32"/>
      <c r="H43" s="32"/>
      <c r="I43" s="32"/>
      <c r="J43" s="67"/>
    </row>
    <row r="44" spans="1:10" x14ac:dyDescent="0.25">
      <c r="A44" s="87" t="s">
        <v>12</v>
      </c>
      <c r="B44" s="81">
        <v>94</v>
      </c>
      <c r="C44" s="12">
        <v>3</v>
      </c>
      <c r="D44" s="12">
        <v>3</v>
      </c>
      <c r="E44" s="74">
        <f t="shared" si="2"/>
        <v>0.28199999999999997</v>
      </c>
      <c r="F44" s="2"/>
      <c r="G44" s="2"/>
      <c r="H44" s="2"/>
      <c r="I44" s="2"/>
      <c r="J44" s="66"/>
    </row>
    <row r="45" spans="1:10" x14ac:dyDescent="0.25">
      <c r="A45" s="88" t="s">
        <v>18</v>
      </c>
      <c r="B45" s="82">
        <v>1005</v>
      </c>
      <c r="C45" s="61">
        <v>5</v>
      </c>
      <c r="D45" s="61">
        <v>5</v>
      </c>
      <c r="E45" s="74">
        <f t="shared" si="2"/>
        <v>5.0250000000000004</v>
      </c>
      <c r="F45" s="11"/>
      <c r="G45" s="11"/>
      <c r="H45" s="11"/>
      <c r="I45" s="11"/>
      <c r="J45" s="68"/>
    </row>
    <row r="46" spans="1:10" ht="45" x14ac:dyDescent="0.25">
      <c r="A46" s="89" t="s">
        <v>77</v>
      </c>
      <c r="B46" s="81"/>
      <c r="C46" s="57"/>
      <c r="D46" s="57"/>
      <c r="E46" s="220">
        <f>E47+E48+E49+E50</f>
        <v>8.6819999999999986</v>
      </c>
      <c r="F46" s="221">
        <v>200</v>
      </c>
      <c r="G46" s="207">
        <v>0.2</v>
      </c>
      <c r="H46" s="207">
        <v>0</v>
      </c>
      <c r="I46" s="207">
        <v>15.5</v>
      </c>
      <c r="J46" s="208">
        <v>62.8</v>
      </c>
    </row>
    <row r="47" spans="1:10" x14ac:dyDescent="0.25">
      <c r="A47" s="85" t="s">
        <v>38</v>
      </c>
      <c r="B47" s="81">
        <v>680</v>
      </c>
      <c r="C47" s="12">
        <v>2</v>
      </c>
      <c r="D47" s="12">
        <v>2</v>
      </c>
      <c r="E47" s="74">
        <f t="shared" ref="E47:E50" si="3">B47*C47/1000</f>
        <v>1.36</v>
      </c>
      <c r="F47" s="12"/>
      <c r="G47" s="12"/>
      <c r="H47" s="12"/>
      <c r="I47" s="12"/>
      <c r="J47" s="70"/>
    </row>
    <row r="48" spans="1:10" x14ac:dyDescent="0.25">
      <c r="A48" s="85" t="s">
        <v>12</v>
      </c>
      <c r="B48" s="81">
        <v>94</v>
      </c>
      <c r="C48" s="12">
        <v>15</v>
      </c>
      <c r="D48" s="12">
        <v>15</v>
      </c>
      <c r="E48" s="74">
        <f t="shared" si="3"/>
        <v>1.41</v>
      </c>
      <c r="F48" s="12"/>
      <c r="G48" s="12"/>
      <c r="H48" s="12"/>
      <c r="I48" s="12"/>
      <c r="J48" s="70"/>
    </row>
    <row r="49" spans="1:10" x14ac:dyDescent="0.25">
      <c r="A49" s="85" t="s">
        <v>74</v>
      </c>
      <c r="B49" s="81">
        <v>190</v>
      </c>
      <c r="C49" s="12">
        <v>11</v>
      </c>
      <c r="D49" s="12">
        <v>10</v>
      </c>
      <c r="E49" s="74">
        <f t="shared" si="3"/>
        <v>2.09</v>
      </c>
      <c r="F49" s="12"/>
      <c r="G49" s="12"/>
      <c r="H49" s="12"/>
      <c r="I49" s="12"/>
      <c r="J49" s="70"/>
    </row>
    <row r="50" spans="1:10" x14ac:dyDescent="0.25">
      <c r="A50" s="85" t="s">
        <v>78</v>
      </c>
      <c r="B50" s="81">
        <v>182</v>
      </c>
      <c r="C50" s="12">
        <v>21</v>
      </c>
      <c r="D50" s="12">
        <v>20</v>
      </c>
      <c r="E50" s="74">
        <f t="shared" si="3"/>
        <v>3.8220000000000001</v>
      </c>
      <c r="F50" s="12"/>
      <c r="G50" s="12"/>
      <c r="H50" s="12"/>
      <c r="I50" s="12"/>
      <c r="J50" s="70"/>
    </row>
    <row r="51" spans="1:10" ht="30" x14ac:dyDescent="0.25">
      <c r="A51" s="89" t="s">
        <v>68</v>
      </c>
      <c r="B51" s="81">
        <v>123</v>
      </c>
      <c r="C51" s="57"/>
      <c r="D51" s="57"/>
      <c r="E51" s="220">
        <f>B51*F51/1000</f>
        <v>12.3</v>
      </c>
      <c r="F51" s="207">
        <v>100</v>
      </c>
      <c r="G51" s="207">
        <v>0.6</v>
      </c>
      <c r="H51" s="207">
        <v>0</v>
      </c>
      <c r="I51" s="207">
        <v>21.6</v>
      </c>
      <c r="J51" s="208">
        <v>88.8</v>
      </c>
    </row>
    <row r="52" spans="1:10" x14ac:dyDescent="0.25">
      <c r="A52" s="89" t="s">
        <v>53</v>
      </c>
      <c r="B52" s="81">
        <v>72</v>
      </c>
      <c r="C52" s="57">
        <v>20</v>
      </c>
      <c r="D52" s="57">
        <v>20</v>
      </c>
      <c r="E52" s="75">
        <f>B52*F52/1000</f>
        <v>1.44</v>
      </c>
      <c r="F52" s="7">
        <v>20</v>
      </c>
      <c r="G52" s="7">
        <v>1</v>
      </c>
      <c r="H52" s="7">
        <v>0.3</v>
      </c>
      <c r="I52" s="7">
        <v>8.1</v>
      </c>
      <c r="J52" s="69">
        <v>38.9</v>
      </c>
    </row>
    <row r="53" spans="1:10" ht="15.75" thickBot="1" x14ac:dyDescent="0.3">
      <c r="A53" s="200" t="s">
        <v>21</v>
      </c>
      <c r="B53" s="82">
        <v>72</v>
      </c>
      <c r="C53" s="176">
        <v>20</v>
      </c>
      <c r="D53" s="176">
        <v>20</v>
      </c>
      <c r="E53" s="134">
        <f>B53*F53/1000</f>
        <v>1.44</v>
      </c>
      <c r="F53" s="201">
        <v>20</v>
      </c>
      <c r="G53" s="55">
        <v>0.7</v>
      </c>
      <c r="H53" s="55">
        <v>0.1</v>
      </c>
      <c r="I53" s="55">
        <v>9.4</v>
      </c>
      <c r="J53" s="135">
        <v>41.3</v>
      </c>
    </row>
    <row r="54" spans="1:10" ht="16.5" thickBot="1" x14ac:dyDescent="0.3">
      <c r="A54" s="202" t="s">
        <v>13</v>
      </c>
      <c r="B54" s="203"/>
      <c r="C54" s="204"/>
      <c r="D54" s="204"/>
      <c r="E54" s="198">
        <f>E37+E41+E46+E51+E52+E53</f>
        <v>65.48299999999999</v>
      </c>
      <c r="F54" s="199">
        <f t="shared" ref="F54:J54" si="4">F37+F41+F46+F51+F52+F53</f>
        <v>580</v>
      </c>
      <c r="G54" s="199">
        <f t="shared" si="4"/>
        <v>16.099999999999998</v>
      </c>
      <c r="H54" s="199">
        <f t="shared" si="4"/>
        <v>15.9</v>
      </c>
      <c r="I54" s="199">
        <f t="shared" si="4"/>
        <v>88.5</v>
      </c>
      <c r="J54" s="199">
        <f t="shared" si="4"/>
        <v>561.29999999999995</v>
      </c>
    </row>
  </sheetData>
  <mergeCells count="14">
    <mergeCell ref="G33:J33"/>
    <mergeCell ref="G1:J1"/>
    <mergeCell ref="A3:J3"/>
    <mergeCell ref="A4:J4"/>
    <mergeCell ref="G6:J6"/>
    <mergeCell ref="C6:F6"/>
    <mergeCell ref="B6:B7"/>
    <mergeCell ref="A6:A7"/>
    <mergeCell ref="A30:J30"/>
    <mergeCell ref="A31:J31"/>
    <mergeCell ref="A33:A34"/>
    <mergeCell ref="B33:B34"/>
    <mergeCell ref="C33:F33"/>
    <mergeCell ref="H29:J29"/>
  </mergeCells>
  <pageMargins left="0.43307086614173229" right="0.15748031496062992" top="0.31496062992125984" bottom="0.27559055118110237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7" workbookViewId="0">
      <selection activeCell="K15" sqref="K15"/>
    </sheetView>
  </sheetViews>
  <sheetFormatPr defaultColWidth="9.140625" defaultRowHeight="15" x14ac:dyDescent="0.25"/>
  <cols>
    <col min="1" max="1" width="32.140625" style="1" customWidth="1"/>
    <col min="2" max="2" width="7.140625" style="1" customWidth="1"/>
    <col min="3" max="3" width="5.85546875" style="1" customWidth="1"/>
    <col min="4" max="4" width="5.140625" style="1" customWidth="1"/>
    <col min="5" max="6" width="7.140625" style="1" customWidth="1"/>
    <col min="7" max="7" width="6.42578125" style="1" customWidth="1"/>
    <col min="8" max="8" width="6.28515625" style="1" customWidth="1"/>
    <col min="9" max="9" width="6.85546875" style="1" customWidth="1"/>
    <col min="10" max="10" width="8.5703125" style="1" customWidth="1"/>
    <col min="11" max="16384" width="9.140625" style="1"/>
  </cols>
  <sheetData>
    <row r="1" spans="1:10" ht="22.9" customHeight="1" thickBot="1" x14ac:dyDescent="0.3">
      <c r="F1" s="14"/>
      <c r="G1" s="258"/>
      <c r="H1" s="258"/>
    </row>
    <row r="2" spans="1:10" ht="0.6" customHeight="1" thickBot="1" x14ac:dyDescent="0.3"/>
    <row r="3" spans="1:10" ht="14.45" customHeight="1" x14ac:dyDescent="0.25">
      <c r="A3" s="277" t="s">
        <v>0</v>
      </c>
      <c r="B3" s="279" t="s">
        <v>1</v>
      </c>
      <c r="C3" s="281"/>
      <c r="D3" s="281"/>
      <c r="E3" s="281"/>
      <c r="F3" s="281"/>
      <c r="G3" s="282" t="s">
        <v>6</v>
      </c>
      <c r="H3" s="282"/>
      <c r="I3" s="282"/>
      <c r="J3" s="283"/>
    </row>
    <row r="4" spans="1:10" ht="15.75" thickBot="1" x14ac:dyDescent="0.3">
      <c r="A4" s="278"/>
      <c r="B4" s="280"/>
      <c r="C4" s="42" t="s">
        <v>2</v>
      </c>
      <c r="D4" s="42" t="s">
        <v>3</v>
      </c>
      <c r="E4" s="42" t="s">
        <v>4</v>
      </c>
      <c r="F4" s="42" t="s">
        <v>5</v>
      </c>
      <c r="G4" s="43" t="s">
        <v>7</v>
      </c>
      <c r="H4" s="42" t="s">
        <v>8</v>
      </c>
      <c r="I4" s="42" t="s">
        <v>19</v>
      </c>
      <c r="J4" s="44" t="s">
        <v>9</v>
      </c>
    </row>
    <row r="5" spans="1:10" ht="18.75" x14ac:dyDescent="0.3">
      <c r="A5" s="53" t="s">
        <v>51</v>
      </c>
      <c r="B5" s="21"/>
      <c r="C5" s="22"/>
      <c r="D5" s="22"/>
      <c r="E5" s="22"/>
      <c r="F5" s="45"/>
      <c r="G5" s="22"/>
      <c r="H5" s="22"/>
      <c r="I5" s="22"/>
      <c r="J5" s="41"/>
    </row>
    <row r="6" spans="1:10" ht="15.75" x14ac:dyDescent="0.25">
      <c r="A6" s="136" t="s">
        <v>15</v>
      </c>
      <c r="B6" s="26"/>
      <c r="C6" s="27"/>
      <c r="D6" s="27"/>
      <c r="E6" s="37"/>
      <c r="F6" s="28"/>
      <c r="G6" s="39"/>
      <c r="H6" s="39"/>
      <c r="I6" s="39"/>
      <c r="J6" s="145"/>
    </row>
    <row r="7" spans="1:10" ht="30" x14ac:dyDescent="0.25">
      <c r="A7" s="138" t="s">
        <v>112</v>
      </c>
      <c r="B7" s="46"/>
      <c r="C7" s="16"/>
      <c r="D7" s="16"/>
      <c r="E7" s="213">
        <f>E8+E9+E10+E11+E12+E13+E14</f>
        <v>29.006</v>
      </c>
      <c r="F7" s="217">
        <v>100</v>
      </c>
      <c r="G7" s="218">
        <v>15.5</v>
      </c>
      <c r="H7" s="218">
        <v>12.9</v>
      </c>
      <c r="I7" s="218">
        <v>14.4</v>
      </c>
      <c r="J7" s="219">
        <v>235.7</v>
      </c>
    </row>
    <row r="8" spans="1:10" ht="45" x14ac:dyDescent="0.25">
      <c r="A8" s="127" t="s">
        <v>113</v>
      </c>
      <c r="B8" s="4">
        <v>196</v>
      </c>
      <c r="C8" s="12">
        <v>108</v>
      </c>
      <c r="D8" s="2">
        <v>80</v>
      </c>
      <c r="E8" s="242">
        <f>B8*C8/1000</f>
        <v>21.167999999999999</v>
      </c>
      <c r="F8" s="2"/>
      <c r="G8" s="2"/>
      <c r="H8" s="2"/>
      <c r="I8" s="2"/>
      <c r="J8" s="66"/>
    </row>
    <row r="9" spans="1:10" x14ac:dyDescent="0.25">
      <c r="A9" s="127" t="s">
        <v>20</v>
      </c>
      <c r="B9" s="4">
        <v>72</v>
      </c>
      <c r="C9" s="12">
        <v>19</v>
      </c>
      <c r="D9" s="12">
        <v>19</v>
      </c>
      <c r="E9" s="242">
        <f t="shared" ref="E9:E14" si="0">B9*C9/1000</f>
        <v>1.3680000000000001</v>
      </c>
      <c r="F9" s="2"/>
      <c r="G9" s="2"/>
      <c r="H9" s="2"/>
      <c r="I9" s="2"/>
      <c r="J9" s="66"/>
    </row>
    <row r="10" spans="1:10" x14ac:dyDescent="0.25">
      <c r="A10" s="127" t="s">
        <v>17</v>
      </c>
      <c r="B10" s="4">
        <v>91</v>
      </c>
      <c r="C10" s="12">
        <v>14</v>
      </c>
      <c r="D10" s="12">
        <v>14</v>
      </c>
      <c r="E10" s="242">
        <f t="shared" si="0"/>
        <v>1.274</v>
      </c>
      <c r="F10" s="2"/>
      <c r="G10" s="2"/>
      <c r="H10" s="2"/>
      <c r="I10" s="2"/>
      <c r="J10" s="66"/>
    </row>
    <row r="11" spans="1:10" x14ac:dyDescent="0.25">
      <c r="A11" s="127" t="s">
        <v>39</v>
      </c>
      <c r="B11" s="4">
        <v>1005</v>
      </c>
      <c r="C11" s="12">
        <v>2</v>
      </c>
      <c r="D11" s="12">
        <v>2</v>
      </c>
      <c r="E11" s="242">
        <f t="shared" si="0"/>
        <v>2.0099999999999998</v>
      </c>
      <c r="F11" s="2"/>
      <c r="G11" s="2"/>
      <c r="H11" s="2"/>
      <c r="I11" s="2"/>
      <c r="J11" s="66"/>
    </row>
    <row r="12" spans="1:10" x14ac:dyDescent="0.25">
      <c r="A12" s="127" t="s">
        <v>32</v>
      </c>
      <c r="B12" s="4">
        <v>286</v>
      </c>
      <c r="C12" s="12">
        <v>6</v>
      </c>
      <c r="D12" s="12">
        <v>6</v>
      </c>
      <c r="E12" s="242">
        <f t="shared" si="0"/>
        <v>1.716</v>
      </c>
      <c r="F12" s="2"/>
      <c r="G12" s="2"/>
      <c r="H12" s="2"/>
      <c r="I12" s="2"/>
      <c r="J12" s="66"/>
    </row>
    <row r="13" spans="1:10" x14ac:dyDescent="0.25">
      <c r="A13" s="127" t="s">
        <v>58</v>
      </c>
      <c r="B13" s="4">
        <v>216</v>
      </c>
      <c r="C13" s="12">
        <v>5</v>
      </c>
      <c r="D13" s="12">
        <v>5</v>
      </c>
      <c r="E13" s="242">
        <f t="shared" si="0"/>
        <v>1.08</v>
      </c>
      <c r="F13" s="2"/>
      <c r="G13" s="2"/>
      <c r="H13" s="2"/>
      <c r="I13" s="2"/>
      <c r="J13" s="66"/>
    </row>
    <row r="14" spans="1:10" x14ac:dyDescent="0.25">
      <c r="A14" s="127" t="s">
        <v>40</v>
      </c>
      <c r="B14" s="4">
        <v>195</v>
      </c>
      <c r="C14" s="12">
        <v>2</v>
      </c>
      <c r="D14" s="12">
        <v>2</v>
      </c>
      <c r="E14" s="242">
        <f t="shared" si="0"/>
        <v>0.39</v>
      </c>
      <c r="F14" s="2"/>
      <c r="G14" s="2"/>
      <c r="H14" s="2"/>
      <c r="I14" s="2"/>
      <c r="J14" s="66"/>
    </row>
    <row r="15" spans="1:10" ht="30" x14ac:dyDescent="0.25">
      <c r="A15" s="124" t="s">
        <v>114</v>
      </c>
      <c r="B15" s="4"/>
      <c r="C15" s="57"/>
      <c r="D15" s="57"/>
      <c r="E15" s="8">
        <f>E16+E17+E18</f>
        <v>13.907000000000002</v>
      </c>
      <c r="F15" s="7">
        <v>150</v>
      </c>
      <c r="G15" s="7">
        <v>3.3</v>
      </c>
      <c r="H15" s="7">
        <v>4.4000000000000004</v>
      </c>
      <c r="I15" s="7">
        <v>23.5</v>
      </c>
      <c r="J15" s="69">
        <v>147</v>
      </c>
    </row>
    <row r="16" spans="1:10" x14ac:dyDescent="0.25">
      <c r="A16" s="166" t="s">
        <v>115</v>
      </c>
      <c r="B16" s="48">
        <v>34</v>
      </c>
      <c r="C16" s="61">
        <v>197</v>
      </c>
      <c r="D16" s="61">
        <v>128</v>
      </c>
      <c r="E16" s="242">
        <f>B16*C16/1000</f>
        <v>6.6980000000000004</v>
      </c>
      <c r="F16" s="11"/>
      <c r="G16" s="11"/>
      <c r="H16" s="11"/>
      <c r="I16" s="11"/>
      <c r="J16" s="68"/>
    </row>
    <row r="17" spans="1:10" x14ac:dyDescent="0.25">
      <c r="A17" s="166" t="s">
        <v>17</v>
      </c>
      <c r="B17" s="48">
        <v>91</v>
      </c>
      <c r="C17" s="61">
        <v>24</v>
      </c>
      <c r="D17" s="61">
        <v>24</v>
      </c>
      <c r="E17" s="242">
        <f t="shared" ref="E17:E18" si="1">B17*C17/1000</f>
        <v>2.1840000000000002</v>
      </c>
      <c r="F17" s="11"/>
      <c r="G17" s="11"/>
      <c r="H17" s="11"/>
      <c r="I17" s="11"/>
      <c r="J17" s="68"/>
    </row>
    <row r="18" spans="1:10" x14ac:dyDescent="0.25">
      <c r="A18" s="167" t="s">
        <v>18</v>
      </c>
      <c r="B18" s="48">
        <v>1005</v>
      </c>
      <c r="C18" s="61">
        <v>5</v>
      </c>
      <c r="D18" s="61">
        <v>5</v>
      </c>
      <c r="E18" s="242">
        <f t="shared" si="1"/>
        <v>5.0250000000000004</v>
      </c>
      <c r="F18" s="11"/>
      <c r="G18" s="11"/>
      <c r="H18" s="11"/>
      <c r="I18" s="11"/>
      <c r="J18" s="68"/>
    </row>
    <row r="19" spans="1:10" ht="30" x14ac:dyDescent="0.25">
      <c r="A19" s="124" t="s">
        <v>173</v>
      </c>
      <c r="B19" s="4"/>
      <c r="C19" s="7"/>
      <c r="D19" s="7"/>
      <c r="E19" s="206">
        <f>E20</f>
        <v>29.053999999999998</v>
      </c>
      <c r="F19" s="207">
        <v>80</v>
      </c>
      <c r="G19" s="207">
        <v>0.7</v>
      </c>
      <c r="H19" s="207">
        <v>0.1</v>
      </c>
      <c r="I19" s="207">
        <v>1.3</v>
      </c>
      <c r="J19" s="208">
        <v>9</v>
      </c>
    </row>
    <row r="20" spans="1:10" x14ac:dyDescent="0.25">
      <c r="A20" s="127" t="s">
        <v>174</v>
      </c>
      <c r="B20" s="4">
        <v>199</v>
      </c>
      <c r="C20" s="12">
        <v>146</v>
      </c>
      <c r="D20" s="12">
        <v>80</v>
      </c>
      <c r="E20" s="242">
        <f t="shared" ref="E20" si="2">B20*C20/1000</f>
        <v>29.053999999999998</v>
      </c>
      <c r="F20" s="12"/>
      <c r="G20" s="12"/>
      <c r="H20" s="12"/>
      <c r="I20" s="12"/>
      <c r="J20" s="70"/>
    </row>
    <row r="21" spans="1:10" ht="30" x14ac:dyDescent="0.25">
      <c r="A21" s="124" t="s">
        <v>87</v>
      </c>
      <c r="B21" s="4"/>
      <c r="C21" s="57"/>
      <c r="D21" s="57"/>
      <c r="E21" s="8">
        <f>E22+E23+E24</f>
        <v>7.7099999999999991</v>
      </c>
      <c r="F21" s="7">
        <v>200</v>
      </c>
      <c r="G21" s="7">
        <v>0.7</v>
      </c>
      <c r="H21" s="7">
        <v>0.1</v>
      </c>
      <c r="I21" s="7">
        <v>19.8</v>
      </c>
      <c r="J21" s="69">
        <v>82.9</v>
      </c>
    </row>
    <row r="22" spans="1:10" x14ac:dyDescent="0.25">
      <c r="A22" s="128" t="s">
        <v>38</v>
      </c>
      <c r="B22" s="4">
        <v>680</v>
      </c>
      <c r="C22" s="32">
        <v>1</v>
      </c>
      <c r="D22" s="32">
        <v>1</v>
      </c>
      <c r="E22" s="34">
        <f>B22*C22/1000</f>
        <v>0.68</v>
      </c>
      <c r="F22" s="33"/>
      <c r="G22" s="33"/>
      <c r="H22" s="33"/>
      <c r="I22" s="33"/>
      <c r="J22" s="126"/>
    </row>
    <row r="23" spans="1:10" x14ac:dyDescent="0.25">
      <c r="A23" s="125" t="s">
        <v>73</v>
      </c>
      <c r="B23" s="4">
        <v>406</v>
      </c>
      <c r="C23" s="32">
        <v>15</v>
      </c>
      <c r="D23" s="32">
        <v>15</v>
      </c>
      <c r="E23" s="34">
        <f t="shared" ref="E23:E24" si="3">B23*C23/1000</f>
        <v>6.09</v>
      </c>
      <c r="F23" s="33"/>
      <c r="G23" s="33"/>
      <c r="H23" s="33"/>
      <c r="I23" s="33"/>
      <c r="J23" s="126"/>
    </row>
    <row r="24" spans="1:10" x14ac:dyDescent="0.25">
      <c r="A24" s="128" t="s">
        <v>12</v>
      </c>
      <c r="B24" s="4">
        <v>94</v>
      </c>
      <c r="C24" s="32">
        <v>10</v>
      </c>
      <c r="D24" s="32">
        <v>10</v>
      </c>
      <c r="E24" s="34">
        <f t="shared" si="3"/>
        <v>0.94</v>
      </c>
      <c r="F24" s="33"/>
      <c r="G24" s="33"/>
      <c r="H24" s="33"/>
      <c r="I24" s="33"/>
      <c r="J24" s="126"/>
    </row>
    <row r="25" spans="1:10" x14ac:dyDescent="0.25">
      <c r="A25" s="124" t="s">
        <v>54</v>
      </c>
      <c r="B25" s="4">
        <v>72</v>
      </c>
      <c r="C25" s="57"/>
      <c r="D25" s="57"/>
      <c r="E25" s="8">
        <f>B25*F25/1000</f>
        <v>1.44</v>
      </c>
      <c r="F25" s="7">
        <v>20</v>
      </c>
      <c r="G25" s="7">
        <v>0.7</v>
      </c>
      <c r="H25" s="7">
        <v>0.1</v>
      </c>
      <c r="I25" s="7">
        <v>9.4</v>
      </c>
      <c r="J25" s="69">
        <v>41.3</v>
      </c>
    </row>
    <row r="26" spans="1:10" x14ac:dyDescent="0.25">
      <c r="A26" s="124" t="s">
        <v>53</v>
      </c>
      <c r="B26" s="4">
        <v>72</v>
      </c>
      <c r="C26" s="57"/>
      <c r="D26" s="57"/>
      <c r="E26" s="8">
        <f>B26*F26/1000</f>
        <v>1.44</v>
      </c>
      <c r="F26" s="7">
        <v>20</v>
      </c>
      <c r="G26" s="7">
        <v>1</v>
      </c>
      <c r="H26" s="7">
        <v>0.3</v>
      </c>
      <c r="I26" s="7">
        <v>8.1</v>
      </c>
      <c r="J26" s="69">
        <v>38.9</v>
      </c>
    </row>
    <row r="27" spans="1:10" ht="16.5" thickBot="1" x14ac:dyDescent="0.3">
      <c r="A27" s="129" t="s">
        <v>13</v>
      </c>
      <c r="B27" s="130"/>
      <c r="C27" s="130"/>
      <c r="D27" s="130"/>
      <c r="E27" s="232">
        <f>E7+E15+E19+E21+E25+E26</f>
        <v>82.556999999999988</v>
      </c>
      <c r="F27" s="232">
        <f t="shared" ref="F27:J27" si="4">F7+F15+F19+F21+F25+F26</f>
        <v>570</v>
      </c>
      <c r="G27" s="232">
        <f t="shared" si="4"/>
        <v>21.9</v>
      </c>
      <c r="H27" s="232">
        <f t="shared" si="4"/>
        <v>17.900000000000006</v>
      </c>
      <c r="I27" s="232">
        <f t="shared" si="4"/>
        <v>76.5</v>
      </c>
      <c r="J27" s="232">
        <f t="shared" si="4"/>
        <v>554.79999999999995</v>
      </c>
    </row>
    <row r="28" spans="1:10" x14ac:dyDescent="0.25">
      <c r="A28" s="78"/>
      <c r="B28" s="78"/>
    </row>
    <row r="29" spans="1:10" ht="15.75" thickBot="1" x14ac:dyDescent="0.3"/>
    <row r="30" spans="1:10" x14ac:dyDescent="0.25">
      <c r="A30" s="277" t="s">
        <v>0</v>
      </c>
      <c r="B30" s="279" t="s">
        <v>1</v>
      </c>
      <c r="C30" s="281"/>
      <c r="D30" s="281"/>
      <c r="E30" s="281"/>
      <c r="F30" s="281"/>
      <c r="G30" s="282" t="s">
        <v>6</v>
      </c>
      <c r="H30" s="282"/>
      <c r="I30" s="282"/>
      <c r="J30" s="283"/>
    </row>
    <row r="31" spans="1:10" ht="15.75" thickBot="1" x14ac:dyDescent="0.3">
      <c r="A31" s="278"/>
      <c r="B31" s="280"/>
      <c r="C31" s="42" t="s">
        <v>2</v>
      </c>
      <c r="D31" s="42" t="s">
        <v>3</v>
      </c>
      <c r="E31" s="42" t="s">
        <v>4</v>
      </c>
      <c r="F31" s="42" t="s">
        <v>5</v>
      </c>
      <c r="G31" s="43" t="s">
        <v>7</v>
      </c>
      <c r="H31" s="42" t="s">
        <v>8</v>
      </c>
      <c r="I31" s="42" t="s">
        <v>19</v>
      </c>
      <c r="J31" s="44" t="s">
        <v>9</v>
      </c>
    </row>
    <row r="32" spans="1:10" ht="18.75" x14ac:dyDescent="0.3">
      <c r="A32" s="53" t="s">
        <v>51</v>
      </c>
      <c r="B32" s="21"/>
      <c r="C32" s="22"/>
      <c r="D32" s="22"/>
      <c r="E32" s="22"/>
      <c r="F32" s="45"/>
      <c r="G32" s="22"/>
      <c r="H32" s="22"/>
      <c r="I32" s="22"/>
      <c r="J32" s="41"/>
    </row>
    <row r="33" spans="1:10" ht="15.75" x14ac:dyDescent="0.25">
      <c r="A33" s="136" t="s">
        <v>15</v>
      </c>
      <c r="B33" s="26"/>
      <c r="C33" s="27"/>
      <c r="D33" s="27"/>
      <c r="E33" s="37"/>
      <c r="F33" s="28"/>
      <c r="G33" s="39"/>
      <c r="H33" s="39"/>
      <c r="I33" s="39"/>
      <c r="J33" s="145"/>
    </row>
    <row r="34" spans="1:10" ht="30" x14ac:dyDescent="0.25">
      <c r="A34" s="138" t="s">
        <v>112</v>
      </c>
      <c r="B34" s="46"/>
      <c r="C34" s="16"/>
      <c r="D34" s="16"/>
      <c r="E34" s="213">
        <f>E35+E36+E37+E38+E39+E40+E41</f>
        <v>29.006</v>
      </c>
      <c r="F34" s="217">
        <v>100</v>
      </c>
      <c r="G34" s="218">
        <v>15.5</v>
      </c>
      <c r="H34" s="218">
        <v>12.9</v>
      </c>
      <c r="I34" s="218">
        <v>14.4</v>
      </c>
      <c r="J34" s="219">
        <v>235.7</v>
      </c>
    </row>
    <row r="35" spans="1:10" ht="45" x14ac:dyDescent="0.25">
      <c r="A35" s="127" t="s">
        <v>113</v>
      </c>
      <c r="B35" s="4">
        <v>196</v>
      </c>
      <c r="C35" s="12">
        <v>108</v>
      </c>
      <c r="D35" s="2">
        <v>80</v>
      </c>
      <c r="E35" s="242">
        <f>B35*C35/1000</f>
        <v>21.167999999999999</v>
      </c>
      <c r="F35" s="2"/>
      <c r="G35" s="2"/>
      <c r="H35" s="2"/>
      <c r="I35" s="2"/>
      <c r="J35" s="66"/>
    </row>
    <row r="36" spans="1:10" x14ac:dyDescent="0.25">
      <c r="A36" s="127" t="s">
        <v>20</v>
      </c>
      <c r="B36" s="4">
        <v>72</v>
      </c>
      <c r="C36" s="12">
        <v>19</v>
      </c>
      <c r="D36" s="12">
        <v>19</v>
      </c>
      <c r="E36" s="242">
        <f t="shared" ref="E36:E41" si="5">B36*C36/1000</f>
        <v>1.3680000000000001</v>
      </c>
      <c r="F36" s="2"/>
      <c r="G36" s="2"/>
      <c r="H36" s="2"/>
      <c r="I36" s="2"/>
      <c r="J36" s="66"/>
    </row>
    <row r="37" spans="1:10" x14ac:dyDescent="0.25">
      <c r="A37" s="127" t="s">
        <v>17</v>
      </c>
      <c r="B37" s="4">
        <v>91</v>
      </c>
      <c r="C37" s="12">
        <v>14</v>
      </c>
      <c r="D37" s="12">
        <v>14</v>
      </c>
      <c r="E37" s="242">
        <f t="shared" si="5"/>
        <v>1.274</v>
      </c>
      <c r="F37" s="2"/>
      <c r="G37" s="2"/>
      <c r="H37" s="2"/>
      <c r="I37" s="2"/>
      <c r="J37" s="66"/>
    </row>
    <row r="38" spans="1:10" x14ac:dyDescent="0.25">
      <c r="A38" s="127" t="s">
        <v>39</v>
      </c>
      <c r="B38" s="4">
        <v>1005</v>
      </c>
      <c r="C38" s="12">
        <v>2</v>
      </c>
      <c r="D38" s="12">
        <v>2</v>
      </c>
      <c r="E38" s="242">
        <f t="shared" si="5"/>
        <v>2.0099999999999998</v>
      </c>
      <c r="F38" s="2"/>
      <c r="G38" s="2"/>
      <c r="H38" s="2"/>
      <c r="I38" s="2"/>
      <c r="J38" s="66"/>
    </row>
    <row r="39" spans="1:10" x14ac:dyDescent="0.25">
      <c r="A39" s="127" t="s">
        <v>32</v>
      </c>
      <c r="B39" s="4">
        <v>286</v>
      </c>
      <c r="C39" s="12">
        <v>6</v>
      </c>
      <c r="D39" s="12">
        <v>6</v>
      </c>
      <c r="E39" s="242">
        <f t="shared" si="5"/>
        <v>1.716</v>
      </c>
      <c r="F39" s="2"/>
      <c r="G39" s="2"/>
      <c r="H39" s="2"/>
      <c r="I39" s="2"/>
      <c r="J39" s="66"/>
    </row>
    <row r="40" spans="1:10" x14ac:dyDescent="0.25">
      <c r="A40" s="127" t="s">
        <v>58</v>
      </c>
      <c r="B40" s="4">
        <v>216</v>
      </c>
      <c r="C40" s="12">
        <v>5</v>
      </c>
      <c r="D40" s="12">
        <v>5</v>
      </c>
      <c r="E40" s="242">
        <f t="shared" si="5"/>
        <v>1.08</v>
      </c>
      <c r="F40" s="2"/>
      <c r="G40" s="2"/>
      <c r="H40" s="2"/>
      <c r="I40" s="2"/>
      <c r="J40" s="66"/>
    </row>
    <row r="41" spans="1:10" x14ac:dyDescent="0.25">
      <c r="A41" s="127" t="s">
        <v>40</v>
      </c>
      <c r="B41" s="4">
        <v>195</v>
      </c>
      <c r="C41" s="12">
        <v>2</v>
      </c>
      <c r="D41" s="12">
        <v>2</v>
      </c>
      <c r="E41" s="242">
        <f t="shared" si="5"/>
        <v>0.39</v>
      </c>
      <c r="F41" s="2"/>
      <c r="G41" s="2"/>
      <c r="H41" s="2"/>
      <c r="I41" s="2"/>
      <c r="J41" s="66"/>
    </row>
    <row r="42" spans="1:10" ht="30" x14ac:dyDescent="0.25">
      <c r="A42" s="124" t="s">
        <v>114</v>
      </c>
      <c r="B42" s="4"/>
      <c r="C42" s="57"/>
      <c r="D42" s="57"/>
      <c r="E42" s="8">
        <f>E43+E44+E45</f>
        <v>17.731999999999999</v>
      </c>
      <c r="F42" s="7">
        <v>180</v>
      </c>
      <c r="G42" s="7">
        <v>3.9</v>
      </c>
      <c r="H42" s="7">
        <v>5.9</v>
      </c>
      <c r="I42" s="7">
        <v>26.7</v>
      </c>
      <c r="J42" s="69">
        <v>175.5</v>
      </c>
    </row>
    <row r="43" spans="1:10" x14ac:dyDescent="0.25">
      <c r="A43" s="166" t="s">
        <v>115</v>
      </c>
      <c r="B43" s="48">
        <v>34</v>
      </c>
      <c r="C43" s="61">
        <v>237</v>
      </c>
      <c r="D43" s="61">
        <v>154</v>
      </c>
      <c r="E43" s="242">
        <f>B43*C43/1000</f>
        <v>8.0579999999999998</v>
      </c>
      <c r="F43" s="11"/>
      <c r="G43" s="11"/>
      <c r="H43" s="11"/>
      <c r="I43" s="11"/>
      <c r="J43" s="68"/>
    </row>
    <row r="44" spans="1:10" x14ac:dyDescent="0.25">
      <c r="A44" s="166" t="s">
        <v>17</v>
      </c>
      <c r="B44" s="48">
        <v>91</v>
      </c>
      <c r="C44" s="61">
        <v>29</v>
      </c>
      <c r="D44" s="61">
        <v>29</v>
      </c>
      <c r="E44" s="242">
        <f t="shared" ref="E44:E45" si="6">B44*C44/1000</f>
        <v>2.6389999999999998</v>
      </c>
      <c r="F44" s="11"/>
      <c r="G44" s="11"/>
      <c r="H44" s="11"/>
      <c r="I44" s="11"/>
      <c r="J44" s="68"/>
    </row>
    <row r="45" spans="1:10" x14ac:dyDescent="0.25">
      <c r="A45" s="167" t="s">
        <v>18</v>
      </c>
      <c r="B45" s="48">
        <v>1005</v>
      </c>
      <c r="C45" s="61">
        <v>7</v>
      </c>
      <c r="D45" s="61">
        <v>7</v>
      </c>
      <c r="E45" s="242">
        <f t="shared" si="6"/>
        <v>7.0350000000000001</v>
      </c>
      <c r="F45" s="11"/>
      <c r="G45" s="11"/>
      <c r="H45" s="11"/>
      <c r="I45" s="11"/>
      <c r="J45" s="68"/>
    </row>
    <row r="46" spans="1:10" ht="30" x14ac:dyDescent="0.25">
      <c r="A46" s="124" t="s">
        <v>173</v>
      </c>
      <c r="B46" s="4"/>
      <c r="C46" s="7"/>
      <c r="D46" s="7"/>
      <c r="E46" s="206">
        <f>E47</f>
        <v>29.053999999999998</v>
      </c>
      <c r="F46" s="207">
        <v>80</v>
      </c>
      <c r="G46" s="207">
        <v>0.7</v>
      </c>
      <c r="H46" s="207">
        <v>0.1</v>
      </c>
      <c r="I46" s="207">
        <v>1.3</v>
      </c>
      <c r="J46" s="208">
        <v>9</v>
      </c>
    </row>
    <row r="47" spans="1:10" x14ac:dyDescent="0.25">
      <c r="A47" s="127" t="s">
        <v>174</v>
      </c>
      <c r="B47" s="4">
        <v>199</v>
      </c>
      <c r="C47" s="12">
        <v>146</v>
      </c>
      <c r="D47" s="12">
        <v>80</v>
      </c>
      <c r="E47" s="242">
        <f t="shared" ref="E47" si="7">B47*C47/1000</f>
        <v>29.053999999999998</v>
      </c>
      <c r="F47" s="12"/>
      <c r="G47" s="12"/>
      <c r="H47" s="12"/>
      <c r="I47" s="12"/>
      <c r="J47" s="70"/>
    </row>
    <row r="48" spans="1:10" ht="30" x14ac:dyDescent="0.25">
      <c r="A48" s="124" t="s">
        <v>116</v>
      </c>
      <c r="B48" s="4"/>
      <c r="C48" s="57"/>
      <c r="D48" s="57"/>
      <c r="E48" s="206">
        <f>E49+E50+E51</f>
        <v>8.39</v>
      </c>
      <c r="F48" s="207">
        <v>200</v>
      </c>
      <c r="G48" s="207">
        <v>0.7</v>
      </c>
      <c r="H48" s="207">
        <v>0.1</v>
      </c>
      <c r="I48" s="207">
        <v>19.8</v>
      </c>
      <c r="J48" s="208">
        <v>82.9</v>
      </c>
    </row>
    <row r="49" spans="1:10" x14ac:dyDescent="0.25">
      <c r="A49" s="128" t="s">
        <v>38</v>
      </c>
      <c r="B49" s="4">
        <v>680</v>
      </c>
      <c r="C49" s="32">
        <v>2</v>
      </c>
      <c r="D49" s="32">
        <v>2</v>
      </c>
      <c r="E49" s="34">
        <f>B49*C49/1000</f>
        <v>1.36</v>
      </c>
      <c r="F49" s="33"/>
      <c r="G49" s="33"/>
      <c r="H49" s="33"/>
      <c r="I49" s="33"/>
      <c r="J49" s="126"/>
    </row>
    <row r="50" spans="1:10" x14ac:dyDescent="0.25">
      <c r="A50" s="125" t="s">
        <v>73</v>
      </c>
      <c r="B50" s="4">
        <v>406</v>
      </c>
      <c r="C50" s="32">
        <v>15</v>
      </c>
      <c r="D50" s="32">
        <v>15</v>
      </c>
      <c r="E50" s="34">
        <f t="shared" ref="E50:E51" si="8">B50*C50/1000</f>
        <v>6.09</v>
      </c>
      <c r="F50" s="33"/>
      <c r="G50" s="33"/>
      <c r="H50" s="33"/>
      <c r="I50" s="33"/>
      <c r="J50" s="126"/>
    </row>
    <row r="51" spans="1:10" x14ac:dyDescent="0.25">
      <c r="A51" s="128" t="s">
        <v>12</v>
      </c>
      <c r="B51" s="4">
        <v>94</v>
      </c>
      <c r="C51" s="32">
        <v>10</v>
      </c>
      <c r="D51" s="32">
        <v>10</v>
      </c>
      <c r="E51" s="34">
        <f t="shared" si="8"/>
        <v>0.94</v>
      </c>
      <c r="F51" s="33"/>
      <c r="G51" s="33"/>
      <c r="H51" s="33"/>
      <c r="I51" s="33"/>
      <c r="J51" s="126"/>
    </row>
    <row r="52" spans="1:10" x14ac:dyDescent="0.25">
      <c r="A52" s="124" t="s">
        <v>54</v>
      </c>
      <c r="B52" s="4">
        <v>72</v>
      </c>
      <c r="C52" s="57"/>
      <c r="D52" s="57"/>
      <c r="E52" s="8">
        <f>B52*F52/1000</f>
        <v>1.44</v>
      </c>
      <c r="F52" s="7">
        <v>20</v>
      </c>
      <c r="G52" s="7">
        <v>0.7</v>
      </c>
      <c r="H52" s="7">
        <v>0.1</v>
      </c>
      <c r="I52" s="7">
        <v>9.4</v>
      </c>
      <c r="J52" s="69">
        <v>41.3</v>
      </c>
    </row>
    <row r="53" spans="1:10" x14ac:dyDescent="0.25">
      <c r="A53" s="124" t="s">
        <v>53</v>
      </c>
      <c r="B53" s="4">
        <v>72</v>
      </c>
      <c r="C53" s="57"/>
      <c r="D53" s="57"/>
      <c r="E53" s="8">
        <f>B53*F53/1000</f>
        <v>1.44</v>
      </c>
      <c r="F53" s="7">
        <v>20</v>
      </c>
      <c r="G53" s="7">
        <v>1</v>
      </c>
      <c r="H53" s="7">
        <v>0.3</v>
      </c>
      <c r="I53" s="7">
        <v>8.1</v>
      </c>
      <c r="J53" s="69">
        <v>38.9</v>
      </c>
    </row>
    <row r="54" spans="1:10" ht="16.5" thickBot="1" x14ac:dyDescent="0.3">
      <c r="A54" s="129" t="s">
        <v>13</v>
      </c>
      <c r="B54" s="130"/>
      <c r="C54" s="130"/>
      <c r="D54" s="130"/>
      <c r="E54" s="232">
        <f>E34+E42+E46+E48+E52+E53</f>
        <v>87.061999999999998</v>
      </c>
      <c r="F54" s="232">
        <f t="shared" ref="F54:J54" si="9">F34+F42+F46+F48+F52+F53</f>
        <v>600</v>
      </c>
      <c r="G54" s="232">
        <f t="shared" si="9"/>
        <v>22.499999999999996</v>
      </c>
      <c r="H54" s="232">
        <f t="shared" si="9"/>
        <v>19.400000000000006</v>
      </c>
      <c r="I54" s="232">
        <f t="shared" si="9"/>
        <v>79.7</v>
      </c>
      <c r="J54" s="232">
        <f t="shared" si="9"/>
        <v>583.29999999999995</v>
      </c>
    </row>
  </sheetData>
  <mergeCells count="9">
    <mergeCell ref="A30:A31"/>
    <mergeCell ref="B30:B31"/>
    <mergeCell ref="C30:F30"/>
    <mergeCell ref="G30:J30"/>
    <mergeCell ref="G1:H1"/>
    <mergeCell ref="A3:A4"/>
    <mergeCell ref="B3:B4"/>
    <mergeCell ref="C3:F3"/>
    <mergeCell ref="G3:J3"/>
  </mergeCells>
  <pageMargins left="0.31496062992125984" right="0.15748031496062992" top="0.19685039370078741" bottom="0.15748031496062992" header="0.19685039370078741" footer="0.1574803149606299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1" workbookViewId="0">
      <selection activeCell="L23" sqref="L23"/>
    </sheetView>
  </sheetViews>
  <sheetFormatPr defaultRowHeight="15" x14ac:dyDescent="0.25"/>
  <cols>
    <col min="1" max="1" width="27.7109375" customWidth="1"/>
    <col min="2" max="2" width="8.28515625" customWidth="1"/>
    <col min="3" max="3" width="6" customWidth="1"/>
    <col min="4" max="4" width="5" customWidth="1"/>
    <col min="5" max="5" width="7.28515625" customWidth="1"/>
    <col min="6" max="6" width="6.7109375" customWidth="1"/>
    <col min="7" max="7" width="5.85546875" customWidth="1"/>
    <col min="8" max="8" width="5.7109375" customWidth="1"/>
    <col min="9" max="9" width="5.5703125" customWidth="1"/>
    <col min="10" max="10" width="7" customWidth="1"/>
    <col min="11" max="11" width="4.7109375" customWidth="1"/>
    <col min="12" max="12" width="5.140625" customWidth="1"/>
    <col min="13" max="13" width="6.42578125" customWidth="1"/>
    <col min="14" max="14" width="5" bestFit="1" customWidth="1"/>
    <col min="15" max="15" width="8" customWidth="1"/>
    <col min="16" max="16" width="6" customWidth="1"/>
    <col min="17" max="17" width="6.28515625" customWidth="1"/>
    <col min="18" max="18" width="6.42578125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25.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103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117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28.15" customHeight="1" x14ac:dyDescent="0.25">
      <c r="A6" s="124" t="s">
        <v>118</v>
      </c>
      <c r="B6" s="4"/>
      <c r="C6" s="7"/>
      <c r="D6" s="7"/>
      <c r="E6" s="206">
        <f>E7+E8+E9+E10</f>
        <v>27.546999999999997</v>
      </c>
      <c r="F6" s="221">
        <v>200</v>
      </c>
      <c r="G6" s="207">
        <v>6.4</v>
      </c>
      <c r="H6" s="207">
        <v>7.2</v>
      </c>
      <c r="I6" s="207">
        <v>27</v>
      </c>
      <c r="J6" s="208">
        <v>198</v>
      </c>
    </row>
    <row r="7" spans="1:10" x14ac:dyDescent="0.25">
      <c r="A7" s="127" t="s">
        <v>42</v>
      </c>
      <c r="B7" s="4">
        <v>165</v>
      </c>
      <c r="C7" s="12">
        <v>30</v>
      </c>
      <c r="D7" s="12">
        <v>30</v>
      </c>
      <c r="E7" s="9">
        <f>B7*C7/1000</f>
        <v>4.95</v>
      </c>
      <c r="F7" s="12"/>
      <c r="G7" s="12"/>
      <c r="H7" s="12"/>
      <c r="I7" s="12"/>
      <c r="J7" s="70"/>
    </row>
    <row r="8" spans="1:10" ht="15" customHeight="1" x14ac:dyDescent="0.25">
      <c r="A8" s="125" t="s">
        <v>17</v>
      </c>
      <c r="B8" s="4">
        <v>91</v>
      </c>
      <c r="C8" s="32">
        <v>190</v>
      </c>
      <c r="D8" s="32">
        <v>190</v>
      </c>
      <c r="E8" s="9">
        <f t="shared" ref="E8:E14" si="0">B8*C8/1000</f>
        <v>17.29</v>
      </c>
      <c r="F8" s="60"/>
      <c r="G8" s="33"/>
      <c r="H8" s="33"/>
      <c r="I8" s="33"/>
      <c r="J8" s="126"/>
    </row>
    <row r="9" spans="1:10" x14ac:dyDescent="0.25">
      <c r="A9" s="125" t="s">
        <v>12</v>
      </c>
      <c r="B9" s="4">
        <v>94</v>
      </c>
      <c r="C9" s="32">
        <v>3</v>
      </c>
      <c r="D9" s="32">
        <v>3</v>
      </c>
      <c r="E9" s="9">
        <f t="shared" si="0"/>
        <v>0.28199999999999997</v>
      </c>
      <c r="F9" s="33"/>
      <c r="G9" s="33"/>
      <c r="H9" s="33"/>
      <c r="I9" s="33"/>
      <c r="J9" s="126"/>
    </row>
    <row r="10" spans="1:10" ht="12.6" customHeight="1" x14ac:dyDescent="0.25">
      <c r="A10" s="127" t="s">
        <v>71</v>
      </c>
      <c r="B10" s="4">
        <v>1005</v>
      </c>
      <c r="C10" s="12">
        <v>5</v>
      </c>
      <c r="D10" s="12">
        <v>5</v>
      </c>
      <c r="E10" s="9">
        <f t="shared" si="0"/>
        <v>5.0250000000000004</v>
      </c>
      <c r="F10" s="5"/>
      <c r="G10" s="5"/>
      <c r="H10" s="5"/>
      <c r="I10" s="5"/>
      <c r="J10" s="161"/>
    </row>
    <row r="11" spans="1:10" ht="29.45" customHeight="1" x14ac:dyDescent="0.25">
      <c r="A11" s="124" t="s">
        <v>80</v>
      </c>
      <c r="B11" s="4"/>
      <c r="C11" s="7"/>
      <c r="D11" s="7"/>
      <c r="E11" s="8">
        <f>E12+E13+E14</f>
        <v>12.532</v>
      </c>
      <c r="F11" s="7">
        <v>200</v>
      </c>
      <c r="G11" s="7">
        <v>2.2999999999999998</v>
      </c>
      <c r="H11" s="7">
        <v>2.5</v>
      </c>
      <c r="I11" s="7">
        <v>14.8</v>
      </c>
      <c r="J11" s="69">
        <v>90.9</v>
      </c>
    </row>
    <row r="12" spans="1:10" ht="14.45" customHeight="1" x14ac:dyDescent="0.25">
      <c r="A12" s="127" t="s">
        <v>67</v>
      </c>
      <c r="B12" s="4">
        <v>623</v>
      </c>
      <c r="C12" s="12">
        <v>4</v>
      </c>
      <c r="D12" s="12">
        <v>4</v>
      </c>
      <c r="E12" s="9">
        <f t="shared" si="0"/>
        <v>2.492</v>
      </c>
      <c r="F12" s="23"/>
      <c r="G12" s="23"/>
      <c r="H12" s="23"/>
      <c r="I12" s="23"/>
      <c r="J12" s="148"/>
    </row>
    <row r="13" spans="1:10" ht="13.15" customHeight="1" x14ac:dyDescent="0.25">
      <c r="A13" s="127" t="s">
        <v>12</v>
      </c>
      <c r="B13" s="4">
        <v>94</v>
      </c>
      <c r="C13" s="12">
        <v>10</v>
      </c>
      <c r="D13" s="12">
        <v>10</v>
      </c>
      <c r="E13" s="9">
        <f>B13*C13/1000</f>
        <v>0.94</v>
      </c>
      <c r="F13" s="23"/>
      <c r="G13" s="23"/>
      <c r="H13" s="23"/>
      <c r="I13" s="23"/>
      <c r="J13" s="148"/>
    </row>
    <row r="14" spans="1:10" ht="13.15" customHeight="1" x14ac:dyDescent="0.25">
      <c r="A14" s="127" t="s">
        <v>17</v>
      </c>
      <c r="B14" s="4">
        <v>91</v>
      </c>
      <c r="C14" s="12">
        <v>100</v>
      </c>
      <c r="D14" s="12">
        <v>100</v>
      </c>
      <c r="E14" s="9">
        <f t="shared" si="0"/>
        <v>9.1</v>
      </c>
      <c r="F14" s="23"/>
      <c r="G14" s="23"/>
      <c r="H14" s="23"/>
      <c r="I14" s="23"/>
      <c r="J14" s="148"/>
    </row>
    <row r="15" spans="1:10" ht="15.6" customHeight="1" x14ac:dyDescent="0.25">
      <c r="A15" s="124" t="s">
        <v>63</v>
      </c>
      <c r="B15" s="4"/>
      <c r="C15" s="57"/>
      <c r="D15" s="57"/>
      <c r="E15" s="8">
        <f>E16+E17</f>
        <v>13.151999999999999</v>
      </c>
      <c r="F15" s="52">
        <v>35</v>
      </c>
      <c r="G15" s="7">
        <v>5.3</v>
      </c>
      <c r="H15" s="7">
        <v>3.7</v>
      </c>
      <c r="I15" s="7">
        <v>7.2</v>
      </c>
      <c r="J15" s="69">
        <v>83.3</v>
      </c>
    </row>
    <row r="16" spans="1:10" ht="14.45" customHeight="1" x14ac:dyDescent="0.25">
      <c r="A16" s="128" t="s">
        <v>20</v>
      </c>
      <c r="B16" s="4">
        <v>72</v>
      </c>
      <c r="C16" s="32">
        <v>20</v>
      </c>
      <c r="D16" s="32">
        <v>20</v>
      </c>
      <c r="E16" s="34">
        <f>B16*C16/1000</f>
        <v>1.44</v>
      </c>
      <c r="F16" s="79"/>
      <c r="G16" s="33"/>
      <c r="H16" s="33"/>
      <c r="I16" s="33"/>
      <c r="J16" s="126"/>
    </row>
    <row r="17" spans="1:10" ht="15" customHeight="1" x14ac:dyDescent="0.25">
      <c r="A17" s="128" t="s">
        <v>34</v>
      </c>
      <c r="B17" s="4">
        <v>732</v>
      </c>
      <c r="C17" s="32">
        <v>16</v>
      </c>
      <c r="D17" s="32">
        <v>15</v>
      </c>
      <c r="E17" s="34">
        <f>B17*C17/1000</f>
        <v>11.712</v>
      </c>
      <c r="F17" s="79"/>
      <c r="G17" s="33"/>
      <c r="H17" s="33"/>
      <c r="I17" s="33"/>
      <c r="J17" s="126"/>
    </row>
    <row r="18" spans="1:10" ht="28.9" customHeight="1" x14ac:dyDescent="0.25">
      <c r="A18" s="124" t="s">
        <v>88</v>
      </c>
      <c r="B18" s="211">
        <v>123</v>
      </c>
      <c r="C18" s="210"/>
      <c r="D18" s="210"/>
      <c r="E18" s="206">
        <f>B18*F18/1000</f>
        <v>24.6</v>
      </c>
      <c r="F18" s="207">
        <v>200</v>
      </c>
      <c r="G18" s="207">
        <v>0.6</v>
      </c>
      <c r="H18" s="207">
        <v>0.5</v>
      </c>
      <c r="I18" s="207">
        <v>19.899999999999999</v>
      </c>
      <c r="J18" s="208">
        <v>86.5</v>
      </c>
    </row>
    <row r="19" spans="1:10" ht="14.45" customHeight="1" x14ac:dyDescent="0.25">
      <c r="A19" s="124" t="s">
        <v>53</v>
      </c>
      <c r="B19" s="4">
        <v>72</v>
      </c>
      <c r="C19" s="57"/>
      <c r="D19" s="57"/>
      <c r="E19" s="8">
        <f t="shared" ref="E19:E20" si="1">B19*F19/1000</f>
        <v>1.44</v>
      </c>
      <c r="F19" s="7">
        <v>20</v>
      </c>
      <c r="G19" s="7">
        <v>1</v>
      </c>
      <c r="H19" s="7">
        <v>0.3</v>
      </c>
      <c r="I19" s="7">
        <v>8.1</v>
      </c>
      <c r="J19" s="69">
        <v>38.9</v>
      </c>
    </row>
    <row r="20" spans="1:10" x14ac:dyDescent="0.25">
      <c r="A20" s="124" t="s">
        <v>21</v>
      </c>
      <c r="B20" s="4">
        <v>72</v>
      </c>
      <c r="C20" s="57"/>
      <c r="D20" s="57"/>
      <c r="E20" s="8">
        <f t="shared" si="1"/>
        <v>1.44</v>
      </c>
      <c r="F20" s="7">
        <v>20</v>
      </c>
      <c r="G20" s="7">
        <v>0.7</v>
      </c>
      <c r="H20" s="7">
        <v>0.1</v>
      </c>
      <c r="I20" s="7">
        <v>9.4</v>
      </c>
      <c r="J20" s="69">
        <v>41.3</v>
      </c>
    </row>
    <row r="21" spans="1:10" ht="16.5" thickBot="1" x14ac:dyDescent="0.3">
      <c r="A21" s="140" t="s">
        <v>13</v>
      </c>
      <c r="B21" s="130"/>
      <c r="C21" s="130"/>
      <c r="D21" s="130"/>
      <c r="E21" s="158">
        <f>E6+E11+E15+E18+E19+E20</f>
        <v>80.710999999999984</v>
      </c>
      <c r="F21" s="162">
        <f t="shared" ref="F21:J21" si="2">F6+F11+F15+F18+F19+F20</f>
        <v>675</v>
      </c>
      <c r="G21" s="162">
        <f t="shared" si="2"/>
        <v>16.3</v>
      </c>
      <c r="H21" s="162">
        <f t="shared" si="2"/>
        <v>14.299999999999999</v>
      </c>
      <c r="I21" s="162">
        <f t="shared" si="2"/>
        <v>86.4</v>
      </c>
      <c r="J21" s="162">
        <f t="shared" si="2"/>
        <v>538.9</v>
      </c>
    </row>
    <row r="23" spans="1:10" ht="15.75" thickBot="1" x14ac:dyDescent="0.3"/>
    <row r="24" spans="1:10" x14ac:dyDescent="0.25">
      <c r="A24" s="277" t="s">
        <v>0</v>
      </c>
      <c r="B24" s="279" t="s">
        <v>1</v>
      </c>
      <c r="C24" s="281"/>
      <c r="D24" s="281"/>
      <c r="E24" s="281"/>
      <c r="F24" s="281"/>
      <c r="G24" s="282" t="s">
        <v>6</v>
      </c>
      <c r="H24" s="282"/>
      <c r="I24" s="282"/>
      <c r="J24" s="283"/>
    </row>
    <row r="25" spans="1:10" ht="25.5" thickBot="1" x14ac:dyDescent="0.3">
      <c r="A25" s="278"/>
      <c r="B25" s="280"/>
      <c r="C25" s="42" t="s">
        <v>2</v>
      </c>
      <c r="D25" s="42" t="s">
        <v>3</v>
      </c>
      <c r="E25" s="42" t="s">
        <v>4</v>
      </c>
      <c r="F25" s="103" t="s">
        <v>5</v>
      </c>
      <c r="G25" s="43" t="s">
        <v>7</v>
      </c>
      <c r="H25" s="42" t="s">
        <v>8</v>
      </c>
      <c r="I25" s="42" t="s">
        <v>19</v>
      </c>
      <c r="J25" s="44" t="s">
        <v>9</v>
      </c>
    </row>
    <row r="26" spans="1:10" ht="18.75" x14ac:dyDescent="0.3">
      <c r="A26" s="53" t="s">
        <v>117</v>
      </c>
      <c r="B26" s="21"/>
      <c r="C26" s="22"/>
      <c r="D26" s="22"/>
      <c r="E26" s="22"/>
      <c r="F26" s="45"/>
      <c r="G26" s="22"/>
      <c r="H26" s="22"/>
      <c r="I26" s="22"/>
      <c r="J26" s="41"/>
    </row>
    <row r="27" spans="1:10" ht="15.75" x14ac:dyDescent="0.25">
      <c r="A27" s="136" t="s">
        <v>15</v>
      </c>
      <c r="B27" s="26"/>
      <c r="C27" s="27"/>
      <c r="D27" s="27"/>
      <c r="E27" s="37"/>
      <c r="F27" s="28"/>
      <c r="G27" s="39"/>
      <c r="H27" s="39"/>
      <c r="I27" s="39"/>
      <c r="J27" s="145"/>
    </row>
    <row r="28" spans="1:10" ht="30" x14ac:dyDescent="0.25">
      <c r="A28" s="124" t="s">
        <v>118</v>
      </c>
      <c r="B28" s="4"/>
      <c r="C28" s="7"/>
      <c r="D28" s="7"/>
      <c r="E28" s="206">
        <f>E29+E30+E31+E32</f>
        <v>27.546999999999997</v>
      </c>
      <c r="F28" s="221">
        <v>200</v>
      </c>
      <c r="G28" s="207">
        <v>6.4</v>
      </c>
      <c r="H28" s="207">
        <v>7.2</v>
      </c>
      <c r="I28" s="207">
        <v>27</v>
      </c>
      <c r="J28" s="208">
        <v>198.4</v>
      </c>
    </row>
    <row r="29" spans="1:10" x14ac:dyDescent="0.25">
      <c r="A29" s="127" t="s">
        <v>42</v>
      </c>
      <c r="B29" s="4">
        <v>165</v>
      </c>
      <c r="C29" s="12">
        <v>30</v>
      </c>
      <c r="D29" s="12">
        <v>30</v>
      </c>
      <c r="E29" s="9">
        <f>B29*C29/1000</f>
        <v>4.95</v>
      </c>
      <c r="F29" s="12"/>
      <c r="G29" s="12"/>
      <c r="H29" s="12"/>
      <c r="I29" s="12"/>
      <c r="J29" s="70"/>
    </row>
    <row r="30" spans="1:10" x14ac:dyDescent="0.25">
      <c r="A30" s="125" t="s">
        <v>17</v>
      </c>
      <c r="B30" s="4">
        <v>91</v>
      </c>
      <c r="C30" s="32">
        <v>190</v>
      </c>
      <c r="D30" s="32">
        <v>190</v>
      </c>
      <c r="E30" s="9">
        <f t="shared" ref="E30:E32" si="3">B30*C30/1000</f>
        <v>17.29</v>
      </c>
      <c r="F30" s="60"/>
      <c r="G30" s="33"/>
      <c r="H30" s="33"/>
      <c r="I30" s="33"/>
      <c r="J30" s="126"/>
    </row>
    <row r="31" spans="1:10" x14ac:dyDescent="0.25">
      <c r="A31" s="125" t="s">
        <v>12</v>
      </c>
      <c r="B31" s="4">
        <v>94</v>
      </c>
      <c r="C31" s="32">
        <v>3</v>
      </c>
      <c r="D31" s="32">
        <v>3</v>
      </c>
      <c r="E31" s="9">
        <f t="shared" si="3"/>
        <v>0.28199999999999997</v>
      </c>
      <c r="F31" s="33"/>
      <c r="G31" s="33"/>
      <c r="H31" s="33"/>
      <c r="I31" s="33"/>
      <c r="J31" s="126"/>
    </row>
    <row r="32" spans="1:10" x14ac:dyDescent="0.25">
      <c r="A32" s="127" t="s">
        <v>71</v>
      </c>
      <c r="B32" s="4">
        <v>1005</v>
      </c>
      <c r="C32" s="12">
        <v>5</v>
      </c>
      <c r="D32" s="12">
        <v>5</v>
      </c>
      <c r="E32" s="9">
        <f t="shared" si="3"/>
        <v>5.0250000000000004</v>
      </c>
      <c r="F32" s="5"/>
      <c r="G32" s="5"/>
      <c r="H32" s="5"/>
      <c r="I32" s="5"/>
      <c r="J32" s="161"/>
    </row>
    <row r="33" spans="1:10" ht="30" x14ac:dyDescent="0.25">
      <c r="A33" s="124" t="s">
        <v>80</v>
      </c>
      <c r="B33" s="4"/>
      <c r="C33" s="7"/>
      <c r="D33" s="7"/>
      <c r="E33" s="206">
        <f>E34+E35+E36</f>
        <v>12.532</v>
      </c>
      <c r="F33" s="207">
        <v>200</v>
      </c>
      <c r="G33" s="207">
        <v>2.2999999999999998</v>
      </c>
      <c r="H33" s="207">
        <v>2.5</v>
      </c>
      <c r="I33" s="207">
        <v>14.8</v>
      </c>
      <c r="J33" s="208">
        <v>90.9</v>
      </c>
    </row>
    <row r="34" spans="1:10" x14ac:dyDescent="0.25">
      <c r="A34" s="127" t="s">
        <v>67</v>
      </c>
      <c r="B34" s="4">
        <v>623</v>
      </c>
      <c r="C34" s="12">
        <v>4</v>
      </c>
      <c r="D34" s="12">
        <v>4</v>
      </c>
      <c r="E34" s="9">
        <f t="shared" ref="E34" si="4">B34*C34/1000</f>
        <v>2.492</v>
      </c>
      <c r="F34" s="23"/>
      <c r="G34" s="23"/>
      <c r="H34" s="23"/>
      <c r="I34" s="23"/>
      <c r="J34" s="148"/>
    </row>
    <row r="35" spans="1:10" x14ac:dyDescent="0.25">
      <c r="A35" s="127" t="s">
        <v>12</v>
      </c>
      <c r="B35" s="4">
        <v>94</v>
      </c>
      <c r="C35" s="12">
        <v>10</v>
      </c>
      <c r="D35" s="12">
        <v>10</v>
      </c>
      <c r="E35" s="9">
        <f>B35*C35/1000</f>
        <v>0.94</v>
      </c>
      <c r="F35" s="23"/>
      <c r="G35" s="23"/>
      <c r="H35" s="23"/>
      <c r="I35" s="23"/>
      <c r="J35" s="148"/>
    </row>
    <row r="36" spans="1:10" x14ac:dyDescent="0.25">
      <c r="A36" s="127" t="s">
        <v>17</v>
      </c>
      <c r="B36" s="4">
        <v>91</v>
      </c>
      <c r="C36" s="12">
        <v>100</v>
      </c>
      <c r="D36" s="12">
        <v>100</v>
      </c>
      <c r="E36" s="9">
        <f t="shared" ref="E36" si="5">B36*C36/1000</f>
        <v>9.1</v>
      </c>
      <c r="F36" s="23"/>
      <c r="G36" s="23"/>
      <c r="H36" s="23"/>
      <c r="I36" s="23"/>
      <c r="J36" s="148"/>
    </row>
    <row r="37" spans="1:10" ht="15.6" customHeight="1" x14ac:dyDescent="0.25">
      <c r="A37" s="124" t="s">
        <v>63</v>
      </c>
      <c r="B37" s="4"/>
      <c r="C37" s="57"/>
      <c r="D37" s="57"/>
      <c r="E37" s="8">
        <f>E38+E39</f>
        <v>16.812000000000001</v>
      </c>
      <c r="F37" s="52">
        <v>40</v>
      </c>
      <c r="G37" s="7">
        <v>5.7</v>
      </c>
      <c r="H37" s="7">
        <v>6.2</v>
      </c>
      <c r="I37" s="7">
        <v>7.2</v>
      </c>
      <c r="J37" s="69">
        <v>107.4</v>
      </c>
    </row>
    <row r="38" spans="1:10" x14ac:dyDescent="0.25">
      <c r="A38" s="128" t="s">
        <v>20</v>
      </c>
      <c r="B38" s="4">
        <v>72</v>
      </c>
      <c r="C38" s="32">
        <v>20</v>
      </c>
      <c r="D38" s="32">
        <v>20</v>
      </c>
      <c r="E38" s="34">
        <f>B38*C38/1000</f>
        <v>1.44</v>
      </c>
      <c r="F38" s="79"/>
      <c r="G38" s="33"/>
      <c r="H38" s="33"/>
      <c r="I38" s="33"/>
      <c r="J38" s="126"/>
    </row>
    <row r="39" spans="1:10" x14ac:dyDescent="0.25">
      <c r="A39" s="128" t="s">
        <v>34</v>
      </c>
      <c r="B39" s="4">
        <v>732</v>
      </c>
      <c r="C39" s="32">
        <v>21</v>
      </c>
      <c r="D39" s="32">
        <v>20</v>
      </c>
      <c r="E39" s="34">
        <f>B39*C39/1000</f>
        <v>15.372</v>
      </c>
      <c r="F39" s="79"/>
      <c r="G39" s="33"/>
      <c r="H39" s="33"/>
      <c r="I39" s="33"/>
      <c r="J39" s="126"/>
    </row>
    <row r="40" spans="1:10" ht="30" x14ac:dyDescent="0.25">
      <c r="A40" s="124" t="s">
        <v>88</v>
      </c>
      <c r="B40" s="211">
        <v>123</v>
      </c>
      <c r="C40" s="57"/>
      <c r="D40" s="57"/>
      <c r="E40" s="206">
        <f>B40*F40/1000</f>
        <v>12.3</v>
      </c>
      <c r="F40" s="207">
        <v>100</v>
      </c>
      <c r="G40" s="207">
        <v>0.6</v>
      </c>
      <c r="H40" s="207">
        <v>0.5</v>
      </c>
      <c r="I40" s="207">
        <v>19.899999999999999</v>
      </c>
      <c r="J40" s="208">
        <v>86.5</v>
      </c>
    </row>
    <row r="41" spans="1:10" x14ac:dyDescent="0.25">
      <c r="A41" s="124" t="s">
        <v>53</v>
      </c>
      <c r="B41" s="4">
        <v>72</v>
      </c>
      <c r="C41" s="57"/>
      <c r="D41" s="57"/>
      <c r="E41" s="8">
        <f t="shared" ref="E41:E42" si="6">B41*F41/1000</f>
        <v>1.44</v>
      </c>
      <c r="F41" s="7">
        <v>20</v>
      </c>
      <c r="G41" s="7">
        <v>1</v>
      </c>
      <c r="H41" s="7">
        <v>0.3</v>
      </c>
      <c r="I41" s="7">
        <v>8.1</v>
      </c>
      <c r="J41" s="69">
        <v>38.9</v>
      </c>
    </row>
    <row r="42" spans="1:10" x14ac:dyDescent="0.25">
      <c r="A42" s="124" t="s">
        <v>21</v>
      </c>
      <c r="B42" s="4">
        <v>72</v>
      </c>
      <c r="C42" s="57"/>
      <c r="D42" s="57"/>
      <c r="E42" s="8">
        <f t="shared" si="6"/>
        <v>1.44</v>
      </c>
      <c r="F42" s="7">
        <v>20</v>
      </c>
      <c r="G42" s="7">
        <v>0.7</v>
      </c>
      <c r="H42" s="7">
        <v>0.1</v>
      </c>
      <c r="I42" s="7">
        <v>9.4</v>
      </c>
      <c r="J42" s="69">
        <v>41.3</v>
      </c>
    </row>
    <row r="43" spans="1:10" ht="16.5" thickBot="1" x14ac:dyDescent="0.3">
      <c r="A43" s="140" t="s">
        <v>13</v>
      </c>
      <c r="B43" s="130"/>
      <c r="C43" s="130"/>
      <c r="D43" s="130"/>
      <c r="E43" s="158">
        <f>E28+E33+E37+E40+E41+E42</f>
        <v>72.070999999999984</v>
      </c>
      <c r="F43" s="162">
        <f t="shared" ref="F43:J43" si="7">F28+F33+F37+F40+F41+F42</f>
        <v>580</v>
      </c>
      <c r="G43" s="162">
        <f t="shared" si="7"/>
        <v>16.7</v>
      </c>
      <c r="H43" s="162">
        <f t="shared" si="7"/>
        <v>16.8</v>
      </c>
      <c r="I43" s="162">
        <f t="shared" si="7"/>
        <v>86.4</v>
      </c>
      <c r="J43" s="162">
        <f t="shared" si="7"/>
        <v>563.4</v>
      </c>
    </row>
  </sheetData>
  <mergeCells count="8">
    <mergeCell ref="A2:A3"/>
    <mergeCell ref="B2:B3"/>
    <mergeCell ref="C2:F2"/>
    <mergeCell ref="G2:J2"/>
    <mergeCell ref="A24:A25"/>
    <mergeCell ref="B24:B25"/>
    <mergeCell ref="C24:F24"/>
    <mergeCell ref="G24:J24"/>
  </mergeCells>
  <pageMargins left="0.31496062992125984" right="0.31496062992125984" top="0.74803149606299213" bottom="0.35433070866141736" header="0.31496062992125984" footer="0.31496062992125984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6" workbookViewId="0">
      <selection activeCell="B52" sqref="B52"/>
    </sheetView>
  </sheetViews>
  <sheetFormatPr defaultRowHeight="15" x14ac:dyDescent="0.25"/>
  <cols>
    <col min="1" max="1" width="25.85546875" customWidth="1"/>
    <col min="2" max="3" width="7.140625" customWidth="1"/>
    <col min="4" max="4" width="5.140625" bestFit="1" customWidth="1"/>
    <col min="5" max="5" width="9.28515625" bestFit="1" customWidth="1"/>
    <col min="6" max="6" width="8.85546875" customWidth="1"/>
    <col min="7" max="7" width="6.85546875" customWidth="1"/>
    <col min="8" max="8" width="6.7109375" customWidth="1"/>
    <col min="9" max="9" width="5.85546875" customWidth="1"/>
    <col min="10" max="10" width="7.42578125" customWidth="1"/>
    <col min="11" max="11" width="6.42578125" customWidth="1"/>
    <col min="12" max="12" width="6.140625" customWidth="1"/>
    <col min="13" max="13" width="7.42578125" customWidth="1"/>
    <col min="14" max="14" width="6" customWidth="1"/>
    <col min="15" max="15" width="6.140625" customWidth="1"/>
    <col min="16" max="16" width="5.7109375" customWidth="1"/>
    <col min="17" max="17" width="6.42578125" customWidth="1"/>
    <col min="18" max="18" width="5.5703125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42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127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28.15" customHeight="1" x14ac:dyDescent="0.25">
      <c r="A6" s="124" t="s">
        <v>122</v>
      </c>
      <c r="B6" s="4"/>
      <c r="C6" s="24"/>
      <c r="D6" s="24"/>
      <c r="E6" s="206">
        <f>E7+E8+E11+E12+E13</f>
        <v>52.57</v>
      </c>
      <c r="F6" s="221">
        <v>100</v>
      </c>
      <c r="G6" s="207">
        <v>9.1</v>
      </c>
      <c r="H6" s="207">
        <v>7.5</v>
      </c>
      <c r="I6" s="207">
        <v>3.4</v>
      </c>
      <c r="J6" s="208">
        <v>117.5</v>
      </c>
    </row>
    <row r="7" spans="1:10" ht="30" x14ac:dyDescent="0.25">
      <c r="A7" s="127" t="s">
        <v>123</v>
      </c>
      <c r="B7" s="4">
        <v>784</v>
      </c>
      <c r="C7" s="2">
        <v>63</v>
      </c>
      <c r="D7" s="2">
        <v>63</v>
      </c>
      <c r="E7" s="6">
        <f t="shared" ref="E7:E17" si="0">B7*C7/1000</f>
        <v>49.392000000000003</v>
      </c>
      <c r="F7" s="23"/>
      <c r="G7" s="23"/>
      <c r="H7" s="23"/>
      <c r="I7" s="23"/>
      <c r="J7" s="148"/>
    </row>
    <row r="8" spans="1:10" x14ac:dyDescent="0.25">
      <c r="A8" s="127" t="s">
        <v>40</v>
      </c>
      <c r="B8" s="4">
        <v>195</v>
      </c>
      <c r="C8" s="2">
        <v>4</v>
      </c>
      <c r="D8" s="2">
        <v>4</v>
      </c>
      <c r="E8" s="6">
        <f t="shared" si="0"/>
        <v>0.78</v>
      </c>
      <c r="F8" s="23"/>
      <c r="G8" s="23"/>
      <c r="H8" s="23"/>
      <c r="I8" s="23"/>
      <c r="J8" s="148"/>
    </row>
    <row r="9" spans="1:10" x14ac:dyDescent="0.25">
      <c r="A9" s="139" t="s">
        <v>50</v>
      </c>
      <c r="B9" s="4"/>
      <c r="C9" s="23"/>
      <c r="D9" s="23">
        <v>40</v>
      </c>
      <c r="E9" s="6"/>
      <c r="F9" s="23"/>
      <c r="G9" s="23"/>
      <c r="H9" s="23"/>
      <c r="I9" s="23"/>
      <c r="J9" s="148"/>
    </row>
    <row r="10" spans="1:10" x14ac:dyDescent="0.25">
      <c r="A10" s="139" t="s">
        <v>124</v>
      </c>
      <c r="B10" s="4"/>
      <c r="C10" s="23"/>
      <c r="D10" s="23">
        <v>60</v>
      </c>
      <c r="E10" s="6"/>
      <c r="F10" s="23"/>
      <c r="G10" s="23"/>
      <c r="H10" s="23"/>
      <c r="I10" s="23"/>
      <c r="J10" s="148"/>
    </row>
    <row r="11" spans="1:10" x14ac:dyDescent="0.25">
      <c r="A11" s="127" t="s">
        <v>26</v>
      </c>
      <c r="B11" s="4">
        <v>41</v>
      </c>
      <c r="C11" s="2">
        <v>14</v>
      </c>
      <c r="D11" s="2">
        <v>12</v>
      </c>
      <c r="E11" s="6">
        <f t="shared" si="0"/>
        <v>0.57399999999999995</v>
      </c>
      <c r="F11" s="23"/>
      <c r="G11" s="23"/>
      <c r="H11" s="23"/>
      <c r="I11" s="23"/>
      <c r="J11" s="148"/>
    </row>
    <row r="12" spans="1:10" x14ac:dyDescent="0.25">
      <c r="A12" s="127" t="s">
        <v>125</v>
      </c>
      <c r="B12" s="4">
        <v>268</v>
      </c>
      <c r="C12" s="2">
        <v>6</v>
      </c>
      <c r="D12" s="2">
        <v>6</v>
      </c>
      <c r="E12" s="6">
        <f t="shared" si="0"/>
        <v>1.6080000000000001</v>
      </c>
      <c r="F12" s="23"/>
      <c r="G12" s="23"/>
      <c r="H12" s="23"/>
      <c r="I12" s="23"/>
      <c r="J12" s="148"/>
    </row>
    <row r="13" spans="1:10" x14ac:dyDescent="0.25">
      <c r="A13" s="127" t="s">
        <v>24</v>
      </c>
      <c r="B13" s="4">
        <v>54</v>
      </c>
      <c r="C13" s="2">
        <v>4</v>
      </c>
      <c r="D13" s="2">
        <v>4</v>
      </c>
      <c r="E13" s="6">
        <f t="shared" si="0"/>
        <v>0.216</v>
      </c>
      <c r="F13" s="23"/>
      <c r="G13" s="23"/>
      <c r="H13" s="23"/>
      <c r="I13" s="23"/>
      <c r="J13" s="148"/>
    </row>
    <row r="14" spans="1:10" x14ac:dyDescent="0.25">
      <c r="A14" s="127"/>
      <c r="B14" s="4"/>
      <c r="C14" s="2"/>
      <c r="D14" s="2"/>
      <c r="E14" s="6"/>
      <c r="F14" s="23"/>
      <c r="G14" s="23"/>
      <c r="H14" s="23"/>
      <c r="I14" s="23"/>
      <c r="J14" s="148"/>
    </row>
    <row r="15" spans="1:10" ht="30" x14ac:dyDescent="0.25">
      <c r="A15" s="156" t="s">
        <v>126</v>
      </c>
      <c r="B15" s="4"/>
      <c r="C15" s="24"/>
      <c r="D15" s="24"/>
      <c r="E15" s="8">
        <f>E16+E17</f>
        <v>17.341000000000001</v>
      </c>
      <c r="F15" s="7">
        <v>150</v>
      </c>
      <c r="G15" s="7">
        <v>3.1</v>
      </c>
      <c r="H15" s="7">
        <v>6.6</v>
      </c>
      <c r="I15" s="7">
        <v>32</v>
      </c>
      <c r="J15" s="69">
        <v>199.7</v>
      </c>
    </row>
    <row r="16" spans="1:10" x14ac:dyDescent="0.25">
      <c r="A16" s="127" t="s">
        <v>52</v>
      </c>
      <c r="B16" s="4">
        <v>131</v>
      </c>
      <c r="C16" s="2">
        <v>71</v>
      </c>
      <c r="D16" s="2">
        <v>71</v>
      </c>
      <c r="E16" s="6">
        <f t="shared" si="0"/>
        <v>9.3010000000000002</v>
      </c>
      <c r="F16" s="23"/>
      <c r="G16" s="23"/>
      <c r="H16" s="23"/>
      <c r="I16" s="23"/>
      <c r="J16" s="148"/>
    </row>
    <row r="17" spans="1:10" x14ac:dyDescent="0.25">
      <c r="A17" s="141" t="s">
        <v>18</v>
      </c>
      <c r="B17" s="4">
        <v>1005</v>
      </c>
      <c r="C17" s="2">
        <v>8</v>
      </c>
      <c r="D17" s="2">
        <v>8</v>
      </c>
      <c r="E17" s="6">
        <f t="shared" si="0"/>
        <v>8.0399999999999991</v>
      </c>
      <c r="F17" s="23"/>
      <c r="G17" s="23"/>
      <c r="H17" s="23"/>
      <c r="I17" s="23"/>
      <c r="J17" s="148"/>
    </row>
    <row r="18" spans="1:10" ht="28.9" customHeight="1" x14ac:dyDescent="0.25">
      <c r="A18" s="124" t="s">
        <v>119</v>
      </c>
      <c r="B18" s="4"/>
      <c r="C18" s="24"/>
      <c r="D18" s="24"/>
      <c r="E18" s="8">
        <f>E19+E20+E21+E22</f>
        <v>9.1979999999999986</v>
      </c>
      <c r="F18" s="7">
        <v>80</v>
      </c>
      <c r="G18" s="7">
        <v>1</v>
      </c>
      <c r="H18" s="7">
        <v>0.1</v>
      </c>
      <c r="I18" s="7">
        <v>12.8</v>
      </c>
      <c r="J18" s="69">
        <v>55.8</v>
      </c>
    </row>
    <row r="19" spans="1:10" x14ac:dyDescent="0.25">
      <c r="A19" s="127" t="s">
        <v>10</v>
      </c>
      <c r="B19" s="4">
        <v>34</v>
      </c>
      <c r="C19" s="2">
        <v>84</v>
      </c>
      <c r="D19" s="2">
        <v>63</v>
      </c>
      <c r="E19" s="6">
        <f>B19*C19/1000</f>
        <v>2.8559999999999999</v>
      </c>
      <c r="F19" s="23"/>
      <c r="G19" s="23"/>
      <c r="H19" s="23"/>
      <c r="I19" s="23"/>
      <c r="J19" s="148"/>
    </row>
    <row r="20" spans="1:10" x14ac:dyDescent="0.25">
      <c r="A20" s="127" t="s">
        <v>120</v>
      </c>
      <c r="B20" s="4">
        <v>410</v>
      </c>
      <c r="C20" s="2">
        <v>9</v>
      </c>
      <c r="D20" s="2">
        <v>9</v>
      </c>
      <c r="E20" s="6">
        <f t="shared" ref="E20:E22" si="1">B20*C20/1000</f>
        <v>3.69</v>
      </c>
      <c r="F20" s="23"/>
      <c r="G20" s="23"/>
      <c r="H20" s="23"/>
      <c r="I20" s="23"/>
      <c r="J20" s="148"/>
    </row>
    <row r="21" spans="1:10" x14ac:dyDescent="0.25">
      <c r="A21" s="127" t="s">
        <v>12</v>
      </c>
      <c r="B21" s="4">
        <v>94</v>
      </c>
      <c r="C21" s="2">
        <v>8</v>
      </c>
      <c r="D21" s="2">
        <v>8</v>
      </c>
      <c r="E21" s="6">
        <f t="shared" si="1"/>
        <v>0.752</v>
      </c>
      <c r="F21" s="23"/>
      <c r="G21" s="23"/>
      <c r="H21" s="23"/>
      <c r="I21" s="23"/>
      <c r="J21" s="148"/>
    </row>
    <row r="22" spans="1:10" x14ac:dyDescent="0.25">
      <c r="A22" s="127" t="s">
        <v>121</v>
      </c>
      <c r="B22" s="4">
        <v>190</v>
      </c>
      <c r="C22" s="2">
        <v>10</v>
      </c>
      <c r="D22" s="2">
        <v>4</v>
      </c>
      <c r="E22" s="6">
        <f t="shared" si="1"/>
        <v>1.9</v>
      </c>
      <c r="F22" s="23"/>
      <c r="G22" s="23"/>
      <c r="H22" s="23"/>
      <c r="I22" s="23"/>
      <c r="J22" s="148"/>
    </row>
    <row r="23" spans="1:10" ht="27" customHeight="1" x14ac:dyDescent="0.25">
      <c r="A23" s="124" t="s">
        <v>65</v>
      </c>
      <c r="B23" s="4"/>
      <c r="C23" s="24"/>
      <c r="D23" s="24"/>
      <c r="E23" s="8">
        <f>E24+E25+E26</f>
        <v>15.370000000000001</v>
      </c>
      <c r="F23" s="7">
        <v>200</v>
      </c>
      <c r="G23" s="7">
        <v>3.4</v>
      </c>
      <c r="H23" s="7">
        <v>3.2</v>
      </c>
      <c r="I23" s="7">
        <v>21.2</v>
      </c>
      <c r="J23" s="69">
        <v>127.2</v>
      </c>
    </row>
    <row r="24" spans="1:10" x14ac:dyDescent="0.25">
      <c r="A24" s="125" t="s">
        <v>22</v>
      </c>
      <c r="B24" s="4">
        <v>426</v>
      </c>
      <c r="C24" s="31">
        <v>5</v>
      </c>
      <c r="D24" s="31">
        <v>5</v>
      </c>
      <c r="E24" s="34">
        <f>B24*C24/1000</f>
        <v>2.13</v>
      </c>
      <c r="F24" s="33"/>
      <c r="G24" s="33"/>
      <c r="H24" s="33"/>
      <c r="I24" s="33"/>
      <c r="J24" s="126"/>
    </row>
    <row r="25" spans="1:10" x14ac:dyDescent="0.25">
      <c r="A25" s="125" t="s">
        <v>17</v>
      </c>
      <c r="B25" s="4">
        <v>91</v>
      </c>
      <c r="C25" s="31">
        <v>130</v>
      </c>
      <c r="D25" s="31">
        <v>130</v>
      </c>
      <c r="E25" s="34">
        <f>B25*C25/1000</f>
        <v>11.83</v>
      </c>
      <c r="F25" s="33"/>
      <c r="G25" s="33"/>
      <c r="H25" s="33"/>
      <c r="I25" s="33"/>
      <c r="J25" s="126"/>
    </row>
    <row r="26" spans="1:10" x14ac:dyDescent="0.25">
      <c r="A26" s="128" t="s">
        <v>12</v>
      </c>
      <c r="B26" s="4">
        <v>94</v>
      </c>
      <c r="C26" s="31">
        <v>15</v>
      </c>
      <c r="D26" s="31">
        <v>15</v>
      </c>
      <c r="E26" s="34">
        <f t="shared" ref="E26" si="2">B26*C26/1000</f>
        <v>1.41</v>
      </c>
      <c r="F26" s="33"/>
      <c r="G26" s="33"/>
      <c r="H26" s="33"/>
      <c r="I26" s="33"/>
      <c r="J26" s="126"/>
    </row>
    <row r="27" spans="1:10" ht="15.75" x14ac:dyDescent="0.25">
      <c r="A27" s="124" t="s">
        <v>54</v>
      </c>
      <c r="B27" s="4">
        <v>72</v>
      </c>
      <c r="C27" s="57"/>
      <c r="D27" s="57"/>
      <c r="E27" s="8">
        <f>B27*F27/1000</f>
        <v>1.44</v>
      </c>
      <c r="F27" s="29">
        <v>20</v>
      </c>
      <c r="G27" s="7">
        <v>0.7</v>
      </c>
      <c r="H27" s="7">
        <v>0.1</v>
      </c>
      <c r="I27" s="7">
        <v>9.4</v>
      </c>
      <c r="J27" s="69">
        <v>41.3</v>
      </c>
    </row>
    <row r="28" spans="1:10" ht="15.75" x14ac:dyDescent="0.25">
      <c r="A28" s="159" t="s">
        <v>53</v>
      </c>
      <c r="B28" s="4">
        <v>72</v>
      </c>
      <c r="C28" s="57"/>
      <c r="D28" s="57"/>
      <c r="E28" s="8">
        <f>B28*F28/1000</f>
        <v>1.44</v>
      </c>
      <c r="F28" s="29">
        <v>20</v>
      </c>
      <c r="G28" s="7">
        <v>1</v>
      </c>
      <c r="H28" s="7">
        <v>0.3</v>
      </c>
      <c r="I28" s="7">
        <v>8.1</v>
      </c>
      <c r="J28" s="69">
        <v>38.9</v>
      </c>
    </row>
    <row r="29" spans="1:10" x14ac:dyDescent="0.25">
      <c r="A29" s="89"/>
      <c r="B29" s="81"/>
      <c r="C29" s="57"/>
      <c r="D29" s="57"/>
      <c r="E29" s="75"/>
      <c r="F29" s="7"/>
      <c r="G29" s="7"/>
      <c r="H29" s="7"/>
      <c r="I29" s="7"/>
      <c r="J29" s="69"/>
    </row>
    <row r="30" spans="1:10" ht="15.75" thickBot="1" x14ac:dyDescent="0.3">
      <c r="A30" s="157" t="s">
        <v>13</v>
      </c>
      <c r="B30" s="150"/>
      <c r="C30" s="150"/>
      <c r="D30" s="150"/>
      <c r="E30" s="158">
        <f>E6+E15+E18+E23+E27+E28</f>
        <v>97.358999999999995</v>
      </c>
      <c r="F30" s="162">
        <f t="shared" ref="F30:J30" si="3">F6+F15+F18+F23+F27+F28</f>
        <v>570</v>
      </c>
      <c r="G30" s="162">
        <f t="shared" si="3"/>
        <v>18.299999999999997</v>
      </c>
      <c r="H30" s="162">
        <f t="shared" si="3"/>
        <v>17.8</v>
      </c>
      <c r="I30" s="162">
        <f t="shared" si="3"/>
        <v>86.9</v>
      </c>
      <c r="J30" s="162">
        <f t="shared" si="3"/>
        <v>580.4</v>
      </c>
    </row>
    <row r="32" spans="1:10" ht="15.75" thickBot="1" x14ac:dyDescent="0.3"/>
    <row r="33" spans="1:10" x14ac:dyDescent="0.25">
      <c r="A33" s="277" t="s">
        <v>0</v>
      </c>
      <c r="B33" s="279" t="s">
        <v>1</v>
      </c>
      <c r="C33" s="281"/>
      <c r="D33" s="281"/>
      <c r="E33" s="281"/>
      <c r="F33" s="281"/>
      <c r="G33" s="282" t="s">
        <v>6</v>
      </c>
      <c r="H33" s="282"/>
      <c r="I33" s="282"/>
      <c r="J33" s="283"/>
    </row>
    <row r="34" spans="1:10" ht="15.75" thickBot="1" x14ac:dyDescent="0.3">
      <c r="A34" s="278"/>
      <c r="B34" s="280"/>
      <c r="C34" s="42" t="s">
        <v>2</v>
      </c>
      <c r="D34" s="42" t="s">
        <v>3</v>
      </c>
      <c r="E34" s="42" t="s">
        <v>4</v>
      </c>
      <c r="F34" s="42" t="s">
        <v>5</v>
      </c>
      <c r="G34" s="43" t="s">
        <v>7</v>
      </c>
      <c r="H34" s="42" t="s">
        <v>8</v>
      </c>
      <c r="I34" s="42" t="s">
        <v>19</v>
      </c>
      <c r="J34" s="44" t="s">
        <v>9</v>
      </c>
    </row>
    <row r="35" spans="1:10" ht="18.75" x14ac:dyDescent="0.3">
      <c r="A35" s="53" t="s">
        <v>127</v>
      </c>
      <c r="B35" s="21"/>
      <c r="C35" s="22"/>
      <c r="D35" s="22"/>
      <c r="E35" s="22"/>
      <c r="F35" s="45"/>
      <c r="G35" s="22"/>
      <c r="H35" s="22"/>
      <c r="I35" s="22"/>
      <c r="J35" s="41"/>
    </row>
    <row r="36" spans="1:10" ht="15.75" x14ac:dyDescent="0.25">
      <c r="A36" s="136" t="s">
        <v>15</v>
      </c>
      <c r="B36" s="26"/>
      <c r="C36" s="27"/>
      <c r="D36" s="27"/>
      <c r="E36" s="37"/>
      <c r="F36" s="28"/>
      <c r="G36" s="39"/>
      <c r="H36" s="39"/>
      <c r="I36" s="39"/>
      <c r="J36" s="145"/>
    </row>
    <row r="37" spans="1:10" ht="30" x14ac:dyDescent="0.25">
      <c r="A37" s="124" t="s">
        <v>122</v>
      </c>
      <c r="B37" s="4"/>
      <c r="C37" s="24"/>
      <c r="D37" s="24"/>
      <c r="E37" s="206">
        <f>E38+E39+E42+E43+E44</f>
        <v>52.57</v>
      </c>
      <c r="F37" s="221">
        <v>100</v>
      </c>
      <c r="G37" s="207">
        <v>9.1</v>
      </c>
      <c r="H37" s="207">
        <v>7.5</v>
      </c>
      <c r="I37" s="207">
        <v>3.4</v>
      </c>
      <c r="J37" s="208">
        <v>117.5</v>
      </c>
    </row>
    <row r="38" spans="1:10" ht="30" x14ac:dyDescent="0.25">
      <c r="A38" s="127" t="s">
        <v>123</v>
      </c>
      <c r="B38" s="4">
        <v>784</v>
      </c>
      <c r="C38" s="2">
        <v>63</v>
      </c>
      <c r="D38" s="2">
        <v>63</v>
      </c>
      <c r="E38" s="6">
        <f t="shared" ref="E38:E39" si="4">B38*C38/1000</f>
        <v>49.392000000000003</v>
      </c>
      <c r="F38" s="23"/>
      <c r="G38" s="23"/>
      <c r="H38" s="23"/>
      <c r="I38" s="23"/>
      <c r="J38" s="148"/>
    </row>
    <row r="39" spans="1:10" x14ac:dyDescent="0.25">
      <c r="A39" s="127" t="s">
        <v>40</v>
      </c>
      <c r="B39" s="4">
        <v>195</v>
      </c>
      <c r="C39" s="2">
        <v>4</v>
      </c>
      <c r="D39" s="2">
        <v>4</v>
      </c>
      <c r="E39" s="6">
        <f t="shared" si="4"/>
        <v>0.78</v>
      </c>
      <c r="F39" s="23"/>
      <c r="G39" s="23"/>
      <c r="H39" s="23"/>
      <c r="I39" s="23"/>
      <c r="J39" s="148"/>
    </row>
    <row r="40" spans="1:10" x14ac:dyDescent="0.25">
      <c r="A40" s="139" t="s">
        <v>50</v>
      </c>
      <c r="B40" s="4"/>
      <c r="C40" s="23"/>
      <c r="D40" s="23">
        <v>40</v>
      </c>
      <c r="E40" s="6"/>
      <c r="F40" s="23"/>
      <c r="G40" s="23"/>
      <c r="H40" s="23"/>
      <c r="I40" s="23"/>
      <c r="J40" s="148"/>
    </row>
    <row r="41" spans="1:10" x14ac:dyDescent="0.25">
      <c r="A41" s="139" t="s">
        <v>124</v>
      </c>
      <c r="B41" s="4"/>
      <c r="C41" s="23"/>
      <c r="D41" s="23">
        <v>60</v>
      </c>
      <c r="E41" s="6"/>
      <c r="F41" s="23"/>
      <c r="G41" s="23"/>
      <c r="H41" s="23"/>
      <c r="I41" s="23"/>
      <c r="J41" s="148"/>
    </row>
    <row r="42" spans="1:10" x14ac:dyDescent="0.25">
      <c r="A42" s="127" t="s">
        <v>26</v>
      </c>
      <c r="B42" s="4">
        <v>41</v>
      </c>
      <c r="C42" s="2">
        <v>14</v>
      </c>
      <c r="D42" s="2">
        <v>12</v>
      </c>
      <c r="E42" s="6">
        <f t="shared" ref="E42:E44" si="5">B42*C42/1000</f>
        <v>0.57399999999999995</v>
      </c>
      <c r="F42" s="23"/>
      <c r="G42" s="23"/>
      <c r="H42" s="23"/>
      <c r="I42" s="23"/>
      <c r="J42" s="148"/>
    </row>
    <row r="43" spans="1:10" x14ac:dyDescent="0.25">
      <c r="A43" s="127" t="s">
        <v>125</v>
      </c>
      <c r="B43" s="4">
        <v>268</v>
      </c>
      <c r="C43" s="2">
        <v>6</v>
      </c>
      <c r="D43" s="2">
        <v>6</v>
      </c>
      <c r="E43" s="6">
        <f t="shared" si="5"/>
        <v>1.6080000000000001</v>
      </c>
      <c r="F43" s="23"/>
      <c r="G43" s="23"/>
      <c r="H43" s="23"/>
      <c r="I43" s="23"/>
      <c r="J43" s="148"/>
    </row>
    <row r="44" spans="1:10" x14ac:dyDescent="0.25">
      <c r="A44" s="127" t="s">
        <v>24</v>
      </c>
      <c r="B44" s="4">
        <v>54</v>
      </c>
      <c r="C44" s="2">
        <v>4</v>
      </c>
      <c r="D44" s="2">
        <v>4</v>
      </c>
      <c r="E44" s="6">
        <f t="shared" si="5"/>
        <v>0.216</v>
      </c>
      <c r="F44" s="23"/>
      <c r="G44" s="23"/>
      <c r="H44" s="23"/>
      <c r="I44" s="23"/>
      <c r="J44" s="148"/>
    </row>
    <row r="45" spans="1:10" x14ac:dyDescent="0.25">
      <c r="A45" s="127"/>
      <c r="B45" s="4"/>
      <c r="C45" s="2"/>
      <c r="D45" s="2"/>
      <c r="E45" s="6"/>
      <c r="F45" s="23"/>
      <c r="G45" s="23"/>
      <c r="H45" s="23"/>
      <c r="I45" s="23"/>
      <c r="J45" s="148"/>
    </row>
    <row r="46" spans="1:10" ht="30" x14ac:dyDescent="0.25">
      <c r="A46" s="156" t="s">
        <v>126</v>
      </c>
      <c r="B46" s="4"/>
      <c r="C46" s="24"/>
      <c r="D46" s="24"/>
      <c r="E46" s="206">
        <f>E47+E48</f>
        <v>21.185000000000002</v>
      </c>
      <c r="F46" s="207">
        <v>180</v>
      </c>
      <c r="G46" s="207">
        <v>3.7</v>
      </c>
      <c r="H46" s="207">
        <v>7.9</v>
      </c>
      <c r="I46" s="207">
        <v>50</v>
      </c>
      <c r="J46" s="208">
        <v>285.89999999999998</v>
      </c>
    </row>
    <row r="47" spans="1:10" x14ac:dyDescent="0.25">
      <c r="A47" s="127" t="s">
        <v>52</v>
      </c>
      <c r="B47" s="4">
        <v>131</v>
      </c>
      <c r="C47" s="2">
        <v>85</v>
      </c>
      <c r="D47" s="2">
        <v>85</v>
      </c>
      <c r="E47" s="6">
        <f t="shared" ref="E47:E48" si="6">B47*C47/1000</f>
        <v>11.135</v>
      </c>
      <c r="F47" s="23"/>
      <c r="G47" s="23"/>
      <c r="H47" s="23"/>
      <c r="I47" s="23"/>
      <c r="J47" s="148"/>
    </row>
    <row r="48" spans="1:10" x14ac:dyDescent="0.25">
      <c r="A48" s="141" t="s">
        <v>18</v>
      </c>
      <c r="B48" s="4">
        <v>1005</v>
      </c>
      <c r="C48" s="2">
        <v>10</v>
      </c>
      <c r="D48" s="2">
        <v>10</v>
      </c>
      <c r="E48" s="6">
        <f t="shared" si="6"/>
        <v>10.050000000000001</v>
      </c>
      <c r="F48" s="23"/>
      <c r="G48" s="23"/>
      <c r="H48" s="23"/>
      <c r="I48" s="23"/>
      <c r="J48" s="148"/>
    </row>
    <row r="49" spans="1:10" ht="29.45" customHeight="1" x14ac:dyDescent="0.25">
      <c r="A49" s="124" t="s">
        <v>119</v>
      </c>
      <c r="B49" s="4"/>
      <c r="C49" s="24"/>
      <c r="D49" s="24"/>
      <c r="E49" s="206">
        <f>E50+E51+E52+E53</f>
        <v>11.197999999999999</v>
      </c>
      <c r="F49" s="207">
        <v>100</v>
      </c>
      <c r="G49" s="207">
        <v>1.2</v>
      </c>
      <c r="H49" s="207">
        <v>0.1</v>
      </c>
      <c r="I49" s="207">
        <v>15</v>
      </c>
      <c r="J49" s="208">
        <v>65.7</v>
      </c>
    </row>
    <row r="50" spans="1:10" x14ac:dyDescent="0.25">
      <c r="A50" s="127" t="s">
        <v>10</v>
      </c>
      <c r="B50" s="4">
        <v>34</v>
      </c>
      <c r="C50" s="2">
        <v>102</v>
      </c>
      <c r="D50" s="2">
        <v>77</v>
      </c>
      <c r="E50" s="6">
        <f>B50*C50/1000</f>
        <v>3.468</v>
      </c>
      <c r="F50" s="23"/>
      <c r="G50" s="23"/>
      <c r="H50" s="23"/>
      <c r="I50" s="23"/>
      <c r="J50" s="148"/>
    </row>
    <row r="51" spans="1:10" x14ac:dyDescent="0.25">
      <c r="A51" s="127" t="s">
        <v>120</v>
      </c>
      <c r="B51" s="4">
        <v>410</v>
      </c>
      <c r="C51" s="2">
        <v>11</v>
      </c>
      <c r="D51" s="2">
        <v>11</v>
      </c>
      <c r="E51" s="6">
        <f t="shared" ref="E51:E53" si="7">B51*C51/1000</f>
        <v>4.51</v>
      </c>
      <c r="F51" s="23"/>
      <c r="G51" s="23"/>
      <c r="H51" s="23"/>
      <c r="I51" s="23"/>
      <c r="J51" s="148"/>
    </row>
    <row r="52" spans="1:10" x14ac:dyDescent="0.25">
      <c r="A52" s="127" t="s">
        <v>12</v>
      </c>
      <c r="B52" s="4">
        <v>94</v>
      </c>
      <c r="C52" s="2">
        <v>10</v>
      </c>
      <c r="D52" s="2">
        <v>10</v>
      </c>
      <c r="E52" s="6">
        <f t="shared" si="7"/>
        <v>0.94</v>
      </c>
      <c r="F52" s="23"/>
      <c r="G52" s="23"/>
      <c r="H52" s="23"/>
      <c r="I52" s="23"/>
      <c r="J52" s="148"/>
    </row>
    <row r="53" spans="1:10" x14ac:dyDescent="0.25">
      <c r="A53" s="127" t="s">
        <v>121</v>
      </c>
      <c r="B53" s="4">
        <v>190</v>
      </c>
      <c r="C53" s="2">
        <v>12</v>
      </c>
      <c r="D53" s="2">
        <v>5</v>
      </c>
      <c r="E53" s="6">
        <f t="shared" si="7"/>
        <v>2.2799999999999998</v>
      </c>
      <c r="F53" s="23"/>
      <c r="G53" s="23"/>
      <c r="H53" s="23"/>
      <c r="I53" s="23"/>
      <c r="J53" s="148"/>
    </row>
    <row r="54" spans="1:10" ht="30" x14ac:dyDescent="0.25">
      <c r="A54" s="124" t="s">
        <v>65</v>
      </c>
      <c r="B54" s="4"/>
      <c r="C54" s="24"/>
      <c r="D54" s="24"/>
      <c r="E54" s="206">
        <f>E55+E56+E57</f>
        <v>15.370000000000001</v>
      </c>
      <c r="F54" s="207">
        <v>200</v>
      </c>
      <c r="G54" s="207">
        <v>3.4</v>
      </c>
      <c r="H54" s="207">
        <v>3.2</v>
      </c>
      <c r="I54" s="207">
        <v>21.2</v>
      </c>
      <c r="J54" s="208">
        <v>127.2</v>
      </c>
    </row>
    <row r="55" spans="1:10" x14ac:dyDescent="0.25">
      <c r="A55" s="125" t="s">
        <v>22</v>
      </c>
      <c r="B55" s="4">
        <v>426</v>
      </c>
      <c r="C55" s="31">
        <v>5</v>
      </c>
      <c r="D55" s="31">
        <v>5</v>
      </c>
      <c r="E55" s="34">
        <f>B55*C55/1000</f>
        <v>2.13</v>
      </c>
      <c r="F55" s="33"/>
      <c r="G55" s="33"/>
      <c r="H55" s="33"/>
      <c r="I55" s="33"/>
      <c r="J55" s="126"/>
    </row>
    <row r="56" spans="1:10" x14ac:dyDescent="0.25">
      <c r="A56" s="125" t="s">
        <v>17</v>
      </c>
      <c r="B56" s="4">
        <v>91</v>
      </c>
      <c r="C56" s="31">
        <v>130</v>
      </c>
      <c r="D56" s="31">
        <v>130</v>
      </c>
      <c r="E56" s="34">
        <f>B56*C56/1000</f>
        <v>11.83</v>
      </c>
      <c r="F56" s="33"/>
      <c r="G56" s="33"/>
      <c r="H56" s="33"/>
      <c r="I56" s="33"/>
      <c r="J56" s="126"/>
    </row>
    <row r="57" spans="1:10" x14ac:dyDescent="0.25">
      <c r="A57" s="128" t="s">
        <v>12</v>
      </c>
      <c r="B57" s="4">
        <v>94</v>
      </c>
      <c r="C57" s="31">
        <v>15</v>
      </c>
      <c r="D57" s="31">
        <v>15</v>
      </c>
      <c r="E57" s="34">
        <f t="shared" ref="E57" si="8">B57*C57/1000</f>
        <v>1.41</v>
      </c>
      <c r="F57" s="33"/>
      <c r="G57" s="33"/>
      <c r="H57" s="33"/>
      <c r="I57" s="33"/>
      <c r="J57" s="126"/>
    </row>
    <row r="58" spans="1:10" ht="15.75" x14ac:dyDescent="0.25">
      <c r="A58" s="124" t="s">
        <v>54</v>
      </c>
      <c r="B58" s="4">
        <v>72</v>
      </c>
      <c r="C58" s="57"/>
      <c r="D58" s="57"/>
      <c r="E58" s="8">
        <f>B58*F58/1000</f>
        <v>1.44</v>
      </c>
      <c r="F58" s="29">
        <v>20</v>
      </c>
      <c r="G58" s="7">
        <v>0.7</v>
      </c>
      <c r="H58" s="7">
        <v>0.1</v>
      </c>
      <c r="I58" s="7">
        <v>9.4</v>
      </c>
      <c r="J58" s="69">
        <v>41.3</v>
      </c>
    </row>
    <row r="59" spans="1:10" ht="15.75" x14ac:dyDescent="0.25">
      <c r="A59" s="159" t="s">
        <v>53</v>
      </c>
      <c r="B59" s="4">
        <v>72</v>
      </c>
      <c r="C59" s="57"/>
      <c r="D59" s="57"/>
      <c r="E59" s="8">
        <f>B59*F59/1000</f>
        <v>1.44</v>
      </c>
      <c r="F59" s="29">
        <v>20</v>
      </c>
      <c r="G59" s="7">
        <v>1</v>
      </c>
      <c r="H59" s="7">
        <v>0.3</v>
      </c>
      <c r="I59" s="7">
        <v>8.1</v>
      </c>
      <c r="J59" s="69">
        <v>38.9</v>
      </c>
    </row>
    <row r="60" spans="1:10" x14ac:dyDescent="0.25">
      <c r="A60" s="89"/>
      <c r="B60" s="81"/>
      <c r="C60" s="57"/>
      <c r="D60" s="57"/>
      <c r="E60" s="75"/>
      <c r="F60" s="7"/>
      <c r="G60" s="7"/>
      <c r="H60" s="7"/>
      <c r="I60" s="7"/>
      <c r="J60" s="69"/>
    </row>
    <row r="61" spans="1:10" ht="15.75" thickBot="1" x14ac:dyDescent="0.3">
      <c r="A61" s="157" t="s">
        <v>13</v>
      </c>
      <c r="B61" s="150"/>
      <c r="C61" s="150"/>
      <c r="D61" s="150"/>
      <c r="E61" s="158">
        <f>E37+E46+E49+E54+E58+E59</f>
        <v>103.20299999999999</v>
      </c>
      <c r="F61" s="162">
        <f t="shared" ref="F61:J61" si="9">F37+F46+F49+F54+F58+F59</f>
        <v>620</v>
      </c>
      <c r="G61" s="162">
        <f t="shared" si="9"/>
        <v>19.099999999999998</v>
      </c>
      <c r="H61" s="162">
        <f t="shared" si="9"/>
        <v>19.100000000000001</v>
      </c>
      <c r="I61" s="162">
        <f t="shared" si="9"/>
        <v>107.10000000000001</v>
      </c>
      <c r="J61" s="162">
        <f t="shared" si="9"/>
        <v>676.49999999999989</v>
      </c>
    </row>
  </sheetData>
  <mergeCells count="8">
    <mergeCell ref="A2:A3"/>
    <mergeCell ref="B2:B3"/>
    <mergeCell ref="C2:F2"/>
    <mergeCell ref="G2:J2"/>
    <mergeCell ref="A33:A34"/>
    <mergeCell ref="B33:B34"/>
    <mergeCell ref="C33:F33"/>
    <mergeCell ref="G33:J3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28" workbookViewId="0">
      <selection activeCell="B23" sqref="B23"/>
    </sheetView>
  </sheetViews>
  <sheetFormatPr defaultRowHeight="15" x14ac:dyDescent="0.25"/>
  <cols>
    <col min="1" max="1" width="24.28515625" customWidth="1"/>
    <col min="3" max="3" width="6.5703125" customWidth="1"/>
    <col min="4" max="4" width="6.28515625" customWidth="1"/>
    <col min="5" max="5" width="8.28515625" customWidth="1"/>
    <col min="6" max="6" width="7.7109375" customWidth="1"/>
    <col min="7" max="7" width="6.140625" customWidth="1"/>
    <col min="8" max="8" width="6.28515625" customWidth="1"/>
    <col min="9" max="9" width="5.7109375" customWidth="1"/>
    <col min="10" max="10" width="7.85546875" customWidth="1"/>
  </cols>
  <sheetData>
    <row r="2" spans="1:10" ht="15.75" thickBot="1" x14ac:dyDescent="0.3"/>
    <row r="3" spans="1:10" x14ac:dyDescent="0.25">
      <c r="A3" s="291" t="s">
        <v>0</v>
      </c>
      <c r="B3" s="293" t="s">
        <v>1</v>
      </c>
      <c r="C3" s="279"/>
      <c r="D3" s="282"/>
      <c r="E3" s="282"/>
      <c r="F3" s="295"/>
      <c r="G3" s="279" t="s">
        <v>6</v>
      </c>
      <c r="H3" s="282"/>
      <c r="I3" s="282"/>
      <c r="J3" s="283"/>
    </row>
    <row r="4" spans="1:10" x14ac:dyDescent="0.25">
      <c r="A4" s="292"/>
      <c r="B4" s="294"/>
      <c r="C4" s="113" t="s">
        <v>2</v>
      </c>
      <c r="D4" s="113" t="s">
        <v>3</v>
      </c>
      <c r="E4" s="113" t="s">
        <v>4</v>
      </c>
      <c r="F4" s="113" t="s">
        <v>5</v>
      </c>
      <c r="G4" s="113" t="s">
        <v>7</v>
      </c>
      <c r="H4" s="113" t="s">
        <v>8</v>
      </c>
      <c r="I4" s="113" t="s">
        <v>19</v>
      </c>
      <c r="J4" s="119" t="s">
        <v>9</v>
      </c>
    </row>
    <row r="5" spans="1:10" ht="18.75" x14ac:dyDescent="0.3">
      <c r="A5" s="120" t="s">
        <v>128</v>
      </c>
      <c r="B5" s="114"/>
      <c r="C5" s="115"/>
      <c r="D5" s="115"/>
      <c r="E5" s="115"/>
      <c r="F5" s="116"/>
      <c r="G5" s="115"/>
      <c r="H5" s="115"/>
      <c r="I5" s="115"/>
      <c r="J5" s="121"/>
    </row>
    <row r="6" spans="1:10" ht="15.75" x14ac:dyDescent="0.25">
      <c r="A6" s="122" t="s">
        <v>15</v>
      </c>
      <c r="B6" s="117"/>
      <c r="C6" s="29"/>
      <c r="D6" s="29"/>
      <c r="E6" s="37"/>
      <c r="F6" s="29"/>
      <c r="G6" s="118"/>
      <c r="H6" s="118"/>
      <c r="I6" s="118"/>
      <c r="J6" s="123"/>
    </row>
    <row r="7" spans="1:10" ht="45" x14ac:dyDescent="0.25">
      <c r="A7" s="124" t="s">
        <v>129</v>
      </c>
      <c r="B7" s="4"/>
      <c r="C7" s="57"/>
      <c r="D7" s="57"/>
      <c r="E7" s="206">
        <f>E8</f>
        <v>29.053999999999998</v>
      </c>
      <c r="F7" s="207">
        <v>80</v>
      </c>
      <c r="G7" s="212">
        <v>0.7</v>
      </c>
      <c r="H7" s="207">
        <v>0.1</v>
      </c>
      <c r="I7" s="207">
        <v>1.3</v>
      </c>
      <c r="J7" s="208">
        <v>9</v>
      </c>
    </row>
    <row r="8" spans="1:10" ht="15.75" x14ac:dyDescent="0.25">
      <c r="A8" s="125" t="s">
        <v>165</v>
      </c>
      <c r="B8" s="4">
        <v>199</v>
      </c>
      <c r="C8" s="32">
        <v>146</v>
      </c>
      <c r="D8" s="32">
        <v>80</v>
      </c>
      <c r="E8" s="34">
        <f t="shared" ref="E8:E22" si="0">B8*C8/1000</f>
        <v>29.053999999999998</v>
      </c>
      <c r="F8" s="33"/>
      <c r="G8" s="96"/>
      <c r="H8" s="33"/>
      <c r="I8" s="33"/>
      <c r="J8" s="126"/>
    </row>
    <row r="9" spans="1:10" ht="30" x14ac:dyDescent="0.25">
      <c r="A9" s="124" t="s">
        <v>130</v>
      </c>
      <c r="B9" s="4"/>
      <c r="C9" s="57"/>
      <c r="D9" s="57"/>
      <c r="E9" s="206">
        <f>E10+E13+E14+E15+E17+E18</f>
        <v>32.912599999999998</v>
      </c>
      <c r="F9" s="207">
        <v>90</v>
      </c>
      <c r="G9" s="207">
        <v>12.8</v>
      </c>
      <c r="H9" s="207">
        <v>9</v>
      </c>
      <c r="I9" s="207">
        <v>3.9</v>
      </c>
      <c r="J9" s="208">
        <v>147.80000000000001</v>
      </c>
    </row>
    <row r="10" spans="1:10" ht="45" x14ac:dyDescent="0.25">
      <c r="A10" s="127" t="s">
        <v>57</v>
      </c>
      <c r="B10" s="4">
        <v>196</v>
      </c>
      <c r="C10" s="12">
        <v>112</v>
      </c>
      <c r="D10" s="12">
        <v>83</v>
      </c>
      <c r="E10" s="34">
        <f t="shared" si="0"/>
        <v>21.952000000000002</v>
      </c>
      <c r="F10" s="12"/>
      <c r="G10" s="12"/>
      <c r="H10" s="12"/>
      <c r="I10" s="12"/>
      <c r="J10" s="70"/>
    </row>
    <row r="11" spans="1:10" x14ac:dyDescent="0.25">
      <c r="A11" s="139" t="s">
        <v>131</v>
      </c>
      <c r="B11" s="4"/>
      <c r="C11" s="23"/>
      <c r="D11" s="23">
        <v>67</v>
      </c>
      <c r="E11" s="34"/>
      <c r="F11" s="12"/>
      <c r="G11" s="12"/>
      <c r="H11" s="12"/>
      <c r="I11" s="12"/>
      <c r="J11" s="70"/>
    </row>
    <row r="12" spans="1:10" ht="30" x14ac:dyDescent="0.25">
      <c r="A12" s="139" t="s">
        <v>175</v>
      </c>
      <c r="B12" s="4"/>
      <c r="C12" s="12"/>
      <c r="D12" s="12"/>
      <c r="E12" s="34"/>
      <c r="F12" s="12"/>
      <c r="G12" s="12"/>
      <c r="H12" s="12"/>
      <c r="I12" s="12"/>
      <c r="J12" s="70"/>
    </row>
    <row r="13" spans="1:10" x14ac:dyDescent="0.25">
      <c r="A13" s="127" t="s">
        <v>17</v>
      </c>
      <c r="B13" s="4">
        <v>91</v>
      </c>
      <c r="C13" s="12">
        <v>17</v>
      </c>
      <c r="D13" s="12">
        <v>17</v>
      </c>
      <c r="E13" s="34">
        <f t="shared" si="0"/>
        <v>1.5469999999999999</v>
      </c>
      <c r="F13" s="12"/>
      <c r="G13" s="12"/>
      <c r="H13" s="12"/>
      <c r="I13" s="12"/>
      <c r="J13" s="70"/>
    </row>
    <row r="14" spans="1:10" x14ac:dyDescent="0.25">
      <c r="A14" s="127" t="s">
        <v>18</v>
      </c>
      <c r="B14" s="4">
        <v>1005</v>
      </c>
      <c r="C14" s="12">
        <v>3.4</v>
      </c>
      <c r="D14" s="12">
        <v>3.4</v>
      </c>
      <c r="E14" s="34">
        <f t="shared" si="0"/>
        <v>3.4169999999999998</v>
      </c>
      <c r="F14" s="12"/>
      <c r="G14" s="12"/>
      <c r="H14" s="12"/>
      <c r="I14" s="12"/>
      <c r="J14" s="70"/>
    </row>
    <row r="15" spans="1:10" x14ac:dyDescent="0.25">
      <c r="A15" s="127" t="s">
        <v>24</v>
      </c>
      <c r="B15" s="4">
        <v>54</v>
      </c>
      <c r="C15" s="12">
        <v>3.4</v>
      </c>
      <c r="D15" s="12">
        <v>3.4</v>
      </c>
      <c r="E15" s="34">
        <f t="shared" si="0"/>
        <v>0.18359999999999999</v>
      </c>
      <c r="F15" s="12"/>
      <c r="G15" s="12"/>
      <c r="H15" s="12"/>
      <c r="I15" s="12"/>
      <c r="J15" s="70"/>
    </row>
    <row r="16" spans="1:10" x14ac:dyDescent="0.25">
      <c r="A16" s="139" t="s">
        <v>16</v>
      </c>
      <c r="B16" s="4"/>
      <c r="C16" s="23">
        <v>3.6</v>
      </c>
      <c r="D16" s="23">
        <v>3.6</v>
      </c>
      <c r="E16" s="34"/>
      <c r="F16" s="12"/>
      <c r="G16" s="12"/>
      <c r="H16" s="12"/>
      <c r="I16" s="12"/>
      <c r="J16" s="70"/>
    </row>
    <row r="17" spans="1:10" x14ac:dyDescent="0.25">
      <c r="A17" s="127" t="s">
        <v>32</v>
      </c>
      <c r="B17" s="4">
        <v>286</v>
      </c>
      <c r="C17" s="12">
        <v>14</v>
      </c>
      <c r="D17" s="12">
        <v>14</v>
      </c>
      <c r="E17" s="34">
        <f t="shared" si="0"/>
        <v>4.0039999999999996</v>
      </c>
      <c r="F17" s="12"/>
      <c r="G17" s="12"/>
      <c r="H17" s="12"/>
      <c r="I17" s="12"/>
      <c r="J17" s="70"/>
    </row>
    <row r="18" spans="1:10" ht="30" x14ac:dyDescent="0.25">
      <c r="A18" s="127" t="s">
        <v>49</v>
      </c>
      <c r="B18" s="4">
        <v>1005</v>
      </c>
      <c r="C18" s="12">
        <v>1.8</v>
      </c>
      <c r="D18" s="12">
        <v>1.8</v>
      </c>
      <c r="E18" s="34">
        <f t="shared" si="0"/>
        <v>1.8089999999999999</v>
      </c>
      <c r="F18" s="12"/>
      <c r="G18" s="12"/>
      <c r="H18" s="12"/>
      <c r="I18" s="12"/>
      <c r="J18" s="70"/>
    </row>
    <row r="19" spans="1:10" ht="30" x14ac:dyDescent="0.25">
      <c r="A19" s="124" t="s">
        <v>44</v>
      </c>
      <c r="B19" s="47"/>
      <c r="C19" s="29"/>
      <c r="D19" s="29"/>
      <c r="E19" s="206">
        <f>E20+E21+E22</f>
        <v>13.907</v>
      </c>
      <c r="F19" s="207">
        <v>150</v>
      </c>
      <c r="G19" s="207">
        <v>3.3</v>
      </c>
      <c r="H19" s="207">
        <v>4.4000000000000004</v>
      </c>
      <c r="I19" s="207">
        <v>23.5</v>
      </c>
      <c r="J19" s="208">
        <v>147</v>
      </c>
    </row>
    <row r="20" spans="1:10" x14ac:dyDescent="0.25">
      <c r="A20" s="128" t="s">
        <v>56</v>
      </c>
      <c r="B20" s="4">
        <v>34</v>
      </c>
      <c r="C20" s="32">
        <v>197</v>
      </c>
      <c r="D20" s="32">
        <v>128</v>
      </c>
      <c r="E20" s="34">
        <f t="shared" si="0"/>
        <v>6.6980000000000004</v>
      </c>
      <c r="F20" s="33"/>
      <c r="G20" s="33"/>
      <c r="H20" s="33"/>
      <c r="I20" s="33"/>
      <c r="J20" s="126"/>
    </row>
    <row r="21" spans="1:10" x14ac:dyDescent="0.25">
      <c r="A21" s="128" t="s">
        <v>18</v>
      </c>
      <c r="B21" s="4">
        <v>1005</v>
      </c>
      <c r="C21" s="32">
        <v>5</v>
      </c>
      <c r="D21" s="32">
        <v>5</v>
      </c>
      <c r="E21" s="34">
        <f t="shared" si="0"/>
        <v>5.0250000000000004</v>
      </c>
      <c r="F21" s="33"/>
      <c r="G21" s="33"/>
      <c r="H21" s="33"/>
      <c r="I21" s="33"/>
      <c r="J21" s="126"/>
    </row>
    <row r="22" spans="1:10" x14ac:dyDescent="0.25">
      <c r="A22" s="125" t="s">
        <v>17</v>
      </c>
      <c r="B22" s="4">
        <v>91</v>
      </c>
      <c r="C22" s="32">
        <v>24</v>
      </c>
      <c r="D22" s="32">
        <v>24</v>
      </c>
      <c r="E22" s="34">
        <f t="shared" si="0"/>
        <v>2.1840000000000002</v>
      </c>
      <c r="F22" s="32"/>
      <c r="G22" s="32"/>
      <c r="H22" s="32"/>
      <c r="I22" s="32"/>
      <c r="J22" s="67"/>
    </row>
    <row r="23" spans="1:10" ht="30" x14ac:dyDescent="0.25">
      <c r="A23" s="124" t="s">
        <v>132</v>
      </c>
      <c r="B23" s="211">
        <v>55</v>
      </c>
      <c r="C23" s="7"/>
      <c r="D23" s="7"/>
      <c r="E23" s="206">
        <f>F23*B23/1000</f>
        <v>11</v>
      </c>
      <c r="F23" s="207">
        <v>200</v>
      </c>
      <c r="G23" s="207">
        <v>0.5</v>
      </c>
      <c r="H23" s="207">
        <v>0</v>
      </c>
      <c r="I23" s="207">
        <v>34</v>
      </c>
      <c r="J23" s="208">
        <v>138</v>
      </c>
    </row>
    <row r="24" spans="1:10" x14ac:dyDescent="0.25">
      <c r="A24" s="124" t="s">
        <v>21</v>
      </c>
      <c r="B24" s="4">
        <v>72</v>
      </c>
      <c r="C24" s="24"/>
      <c r="D24" s="24"/>
      <c r="E24" s="8">
        <f t="shared" ref="E24:E25" si="1">F24*B24/1000</f>
        <v>1.44</v>
      </c>
      <c r="F24" s="7">
        <v>20</v>
      </c>
      <c r="G24" s="7">
        <v>0.7</v>
      </c>
      <c r="H24" s="7">
        <v>0.1</v>
      </c>
      <c r="I24" s="7">
        <v>9.4</v>
      </c>
      <c r="J24" s="69">
        <v>41.3</v>
      </c>
    </row>
    <row r="25" spans="1:10" x14ac:dyDescent="0.25">
      <c r="A25" s="133" t="s">
        <v>53</v>
      </c>
      <c r="B25" s="48">
        <v>72</v>
      </c>
      <c r="C25" s="56"/>
      <c r="D25" s="56"/>
      <c r="E25" s="8">
        <f t="shared" si="1"/>
        <v>1.44</v>
      </c>
      <c r="F25" s="55">
        <v>20</v>
      </c>
      <c r="G25" s="55">
        <v>1</v>
      </c>
      <c r="H25" s="55">
        <v>0.3</v>
      </c>
      <c r="I25" s="55">
        <v>8.1</v>
      </c>
      <c r="J25" s="135">
        <v>38.9</v>
      </c>
    </row>
    <row r="26" spans="1:10" ht="16.5" thickBot="1" x14ac:dyDescent="0.3">
      <c r="A26" s="129" t="s">
        <v>13</v>
      </c>
      <c r="B26" s="130"/>
      <c r="C26" s="131"/>
      <c r="D26" s="131"/>
      <c r="E26" s="132">
        <f>E7+E9+E19+E23+E24+E25</f>
        <v>89.753599999999992</v>
      </c>
      <c r="F26" s="232">
        <f t="shared" ref="F26:J26" si="2">F7+F9+F19+F23+F24+F25</f>
        <v>560</v>
      </c>
      <c r="G26" s="232">
        <f t="shared" si="2"/>
        <v>19</v>
      </c>
      <c r="H26" s="232">
        <f t="shared" si="2"/>
        <v>13.9</v>
      </c>
      <c r="I26" s="232">
        <f t="shared" si="2"/>
        <v>80.2</v>
      </c>
      <c r="J26" s="232">
        <f t="shared" si="2"/>
        <v>522</v>
      </c>
    </row>
    <row r="28" spans="1:10" ht="15.75" thickBot="1" x14ac:dyDescent="0.3"/>
    <row r="29" spans="1:10" x14ac:dyDescent="0.25">
      <c r="A29" s="291" t="s">
        <v>0</v>
      </c>
      <c r="B29" s="293" t="s">
        <v>1</v>
      </c>
      <c r="C29" s="279"/>
      <c r="D29" s="282"/>
      <c r="E29" s="282"/>
      <c r="F29" s="295"/>
      <c r="G29" s="279" t="s">
        <v>6</v>
      </c>
      <c r="H29" s="282"/>
      <c r="I29" s="282"/>
      <c r="J29" s="283"/>
    </row>
    <row r="30" spans="1:10" x14ac:dyDescent="0.25">
      <c r="A30" s="292"/>
      <c r="B30" s="294"/>
      <c r="C30" s="113" t="s">
        <v>2</v>
      </c>
      <c r="D30" s="113" t="s">
        <v>3</v>
      </c>
      <c r="E30" s="113" t="s">
        <v>4</v>
      </c>
      <c r="F30" s="113" t="s">
        <v>5</v>
      </c>
      <c r="G30" s="113" t="s">
        <v>7</v>
      </c>
      <c r="H30" s="113" t="s">
        <v>8</v>
      </c>
      <c r="I30" s="113" t="s">
        <v>19</v>
      </c>
      <c r="J30" s="119" t="s">
        <v>9</v>
      </c>
    </row>
    <row r="31" spans="1:10" ht="18.75" x14ac:dyDescent="0.3">
      <c r="A31" s="120" t="s">
        <v>128</v>
      </c>
      <c r="B31" s="114"/>
      <c r="C31" s="115"/>
      <c r="D31" s="115"/>
      <c r="E31" s="115"/>
      <c r="F31" s="116"/>
      <c r="G31" s="115"/>
      <c r="H31" s="115"/>
      <c r="I31" s="115"/>
      <c r="J31" s="121"/>
    </row>
    <row r="32" spans="1:10" ht="15.75" x14ac:dyDescent="0.25">
      <c r="A32" s="122" t="s">
        <v>15</v>
      </c>
      <c r="B32" s="117"/>
      <c r="C32" s="29"/>
      <c r="D32" s="29"/>
      <c r="E32" s="37"/>
      <c r="F32" s="29"/>
      <c r="G32" s="118"/>
      <c r="H32" s="118"/>
      <c r="I32" s="118"/>
      <c r="J32" s="123"/>
    </row>
    <row r="33" spans="1:10" ht="45" x14ac:dyDescent="0.25">
      <c r="A33" s="124" t="s">
        <v>129</v>
      </c>
      <c r="B33" s="4"/>
      <c r="C33" s="57"/>
      <c r="D33" s="57"/>
      <c r="E33" s="206">
        <f>E34</f>
        <v>29.053999999999998</v>
      </c>
      <c r="F33" s="207">
        <v>80</v>
      </c>
      <c r="G33" s="212">
        <v>0.7</v>
      </c>
      <c r="H33" s="207">
        <v>0.1</v>
      </c>
      <c r="I33" s="207">
        <v>1.3</v>
      </c>
      <c r="J33" s="208">
        <v>9</v>
      </c>
    </row>
    <row r="34" spans="1:10" ht="15.75" x14ac:dyDescent="0.25">
      <c r="A34" s="125" t="s">
        <v>165</v>
      </c>
      <c r="B34" s="4">
        <v>199</v>
      </c>
      <c r="C34" s="32">
        <v>146</v>
      </c>
      <c r="D34" s="32">
        <v>80</v>
      </c>
      <c r="E34" s="34">
        <f t="shared" ref="E34" si="3">B34*C34/1000</f>
        <v>29.053999999999998</v>
      </c>
      <c r="F34" s="33"/>
      <c r="G34" s="96"/>
      <c r="H34" s="33"/>
      <c r="I34" s="33"/>
      <c r="J34" s="126"/>
    </row>
    <row r="35" spans="1:10" ht="30" x14ac:dyDescent="0.25">
      <c r="A35" s="124" t="s">
        <v>130</v>
      </c>
      <c r="B35" s="4"/>
      <c r="C35" s="57"/>
      <c r="D35" s="57"/>
      <c r="E35" s="206">
        <f>E36+E39+E40+E41+E43+E44</f>
        <v>44.256999999999998</v>
      </c>
      <c r="F35" s="207">
        <v>120</v>
      </c>
      <c r="G35" s="207">
        <v>17.100000000000001</v>
      </c>
      <c r="H35" s="207">
        <v>12</v>
      </c>
      <c r="I35" s="207">
        <v>5.2</v>
      </c>
      <c r="J35" s="208">
        <v>197.2</v>
      </c>
    </row>
    <row r="36" spans="1:10" ht="45" x14ac:dyDescent="0.25">
      <c r="A36" s="127" t="s">
        <v>57</v>
      </c>
      <c r="B36" s="4">
        <v>196</v>
      </c>
      <c r="C36" s="12">
        <v>150</v>
      </c>
      <c r="D36" s="12">
        <v>111</v>
      </c>
      <c r="E36" s="34">
        <f t="shared" ref="E36" si="4">B36*C36/1000</f>
        <v>29.4</v>
      </c>
      <c r="F36" s="12"/>
      <c r="G36" s="12"/>
      <c r="H36" s="12"/>
      <c r="I36" s="12"/>
      <c r="J36" s="70"/>
    </row>
    <row r="37" spans="1:10" x14ac:dyDescent="0.25">
      <c r="A37" s="139" t="s">
        <v>131</v>
      </c>
      <c r="B37" s="4"/>
      <c r="C37" s="23"/>
      <c r="D37" s="23">
        <v>90</v>
      </c>
      <c r="E37" s="34"/>
      <c r="F37" s="12"/>
      <c r="G37" s="12"/>
      <c r="H37" s="12"/>
      <c r="I37" s="12"/>
      <c r="J37" s="70"/>
    </row>
    <row r="38" spans="1:10" ht="30" x14ac:dyDescent="0.25">
      <c r="A38" s="139" t="s">
        <v>175</v>
      </c>
      <c r="B38" s="4"/>
      <c r="C38" s="12"/>
      <c r="D38" s="23">
        <v>30</v>
      </c>
      <c r="E38" s="34"/>
      <c r="F38" s="12"/>
      <c r="G38" s="12"/>
      <c r="H38" s="12"/>
      <c r="I38" s="12"/>
      <c r="J38" s="70"/>
    </row>
    <row r="39" spans="1:10" x14ac:dyDescent="0.25">
      <c r="A39" s="127" t="s">
        <v>17</v>
      </c>
      <c r="B39" s="4">
        <v>91</v>
      </c>
      <c r="C39" s="12">
        <v>22</v>
      </c>
      <c r="D39" s="12">
        <v>22</v>
      </c>
      <c r="E39" s="34">
        <f t="shared" ref="E39:E41" si="5">B39*C39/1000</f>
        <v>2.0019999999999998</v>
      </c>
      <c r="F39" s="12"/>
      <c r="G39" s="12"/>
      <c r="H39" s="12"/>
      <c r="I39" s="12"/>
      <c r="J39" s="70"/>
    </row>
    <row r="40" spans="1:10" x14ac:dyDescent="0.25">
      <c r="A40" s="127" t="s">
        <v>18</v>
      </c>
      <c r="B40" s="4">
        <v>1005</v>
      </c>
      <c r="C40" s="12">
        <v>5</v>
      </c>
      <c r="D40" s="12">
        <v>5</v>
      </c>
      <c r="E40" s="34">
        <f t="shared" si="5"/>
        <v>5.0250000000000004</v>
      </c>
      <c r="F40" s="12"/>
      <c r="G40" s="12"/>
      <c r="H40" s="12"/>
      <c r="I40" s="12"/>
      <c r="J40" s="70"/>
    </row>
    <row r="41" spans="1:10" x14ac:dyDescent="0.25">
      <c r="A41" s="127" t="s">
        <v>24</v>
      </c>
      <c r="B41" s="4">
        <v>54</v>
      </c>
      <c r="C41" s="12">
        <v>5</v>
      </c>
      <c r="D41" s="12">
        <v>5</v>
      </c>
      <c r="E41" s="34">
        <f t="shared" si="5"/>
        <v>0.27</v>
      </c>
      <c r="F41" s="12"/>
      <c r="G41" s="12"/>
      <c r="H41" s="12"/>
      <c r="I41" s="12"/>
      <c r="J41" s="70"/>
    </row>
    <row r="42" spans="1:10" x14ac:dyDescent="0.25">
      <c r="A42" s="127" t="s">
        <v>16</v>
      </c>
      <c r="B42" s="4"/>
      <c r="C42" s="12">
        <v>5</v>
      </c>
      <c r="D42" s="12">
        <v>5</v>
      </c>
      <c r="E42" s="34"/>
      <c r="F42" s="12"/>
      <c r="G42" s="12"/>
      <c r="H42" s="12"/>
      <c r="I42" s="12"/>
      <c r="J42" s="70"/>
    </row>
    <row r="43" spans="1:10" x14ac:dyDescent="0.25">
      <c r="A43" s="127" t="s">
        <v>32</v>
      </c>
      <c r="B43" s="4">
        <v>286</v>
      </c>
      <c r="C43" s="12">
        <v>18</v>
      </c>
      <c r="D43" s="12">
        <v>18</v>
      </c>
      <c r="E43" s="34">
        <f t="shared" ref="E43:E44" si="6">B43*C43/1000</f>
        <v>5.1479999999999997</v>
      </c>
      <c r="F43" s="12"/>
      <c r="G43" s="12"/>
      <c r="H43" s="12"/>
      <c r="I43" s="12"/>
      <c r="J43" s="70"/>
    </row>
    <row r="44" spans="1:10" ht="30" x14ac:dyDescent="0.25">
      <c r="A44" s="127" t="s">
        <v>49</v>
      </c>
      <c r="B44" s="4">
        <v>1005</v>
      </c>
      <c r="C44" s="12">
        <v>2.4</v>
      </c>
      <c r="D44" s="12">
        <v>2.4</v>
      </c>
      <c r="E44" s="34">
        <f t="shared" si="6"/>
        <v>2.4119999999999999</v>
      </c>
      <c r="F44" s="12"/>
      <c r="G44" s="12"/>
      <c r="H44" s="12"/>
      <c r="I44" s="12"/>
      <c r="J44" s="70"/>
    </row>
    <row r="45" spans="1:10" ht="30" x14ac:dyDescent="0.25">
      <c r="A45" s="124" t="s">
        <v>44</v>
      </c>
      <c r="B45" s="47"/>
      <c r="C45" s="29"/>
      <c r="D45" s="29"/>
      <c r="E45" s="206">
        <f>E46+E47+E48</f>
        <v>17.731999999999999</v>
      </c>
      <c r="F45" s="207">
        <v>180</v>
      </c>
      <c r="G45" s="207">
        <v>3.9</v>
      </c>
      <c r="H45" s="207">
        <v>5.9</v>
      </c>
      <c r="I45" s="207">
        <v>26.7</v>
      </c>
      <c r="J45" s="208">
        <v>175.5</v>
      </c>
    </row>
    <row r="46" spans="1:10" x14ac:dyDescent="0.25">
      <c r="A46" s="128" t="s">
        <v>56</v>
      </c>
      <c r="B46" s="4">
        <v>34</v>
      </c>
      <c r="C46" s="32">
        <v>237</v>
      </c>
      <c r="D46" s="32">
        <v>154</v>
      </c>
      <c r="E46" s="34">
        <f t="shared" ref="E46:E48" si="7">B46*C46/1000</f>
        <v>8.0579999999999998</v>
      </c>
      <c r="F46" s="33"/>
      <c r="G46" s="33"/>
      <c r="H46" s="33"/>
      <c r="I46" s="33"/>
      <c r="J46" s="126"/>
    </row>
    <row r="47" spans="1:10" x14ac:dyDescent="0.25">
      <c r="A47" s="128" t="s">
        <v>18</v>
      </c>
      <c r="B47" s="4">
        <v>1005</v>
      </c>
      <c r="C47" s="32">
        <v>7</v>
      </c>
      <c r="D47" s="32">
        <v>7</v>
      </c>
      <c r="E47" s="34">
        <f t="shared" si="7"/>
        <v>7.0350000000000001</v>
      </c>
      <c r="F47" s="33"/>
      <c r="G47" s="33"/>
      <c r="H47" s="33"/>
      <c r="I47" s="33"/>
      <c r="J47" s="126"/>
    </row>
    <row r="48" spans="1:10" x14ac:dyDescent="0.25">
      <c r="A48" s="125" t="s">
        <v>17</v>
      </c>
      <c r="B48" s="4">
        <v>91</v>
      </c>
      <c r="C48" s="32">
        <v>29</v>
      </c>
      <c r="D48" s="32">
        <v>29</v>
      </c>
      <c r="E48" s="34">
        <f t="shared" si="7"/>
        <v>2.6389999999999998</v>
      </c>
      <c r="F48" s="32"/>
      <c r="G48" s="32"/>
      <c r="H48" s="32"/>
      <c r="I48" s="32"/>
      <c r="J48" s="67"/>
    </row>
    <row r="49" spans="1:10" ht="30" x14ac:dyDescent="0.25">
      <c r="A49" s="124" t="s">
        <v>132</v>
      </c>
      <c r="B49" s="211">
        <v>55</v>
      </c>
      <c r="C49" s="207"/>
      <c r="D49" s="207"/>
      <c r="E49" s="206">
        <f>F49*B49/1000</f>
        <v>11</v>
      </c>
      <c r="F49" s="207">
        <v>200</v>
      </c>
      <c r="G49" s="207">
        <v>0.5</v>
      </c>
      <c r="H49" s="207">
        <v>0</v>
      </c>
      <c r="I49" s="207">
        <v>34</v>
      </c>
      <c r="J49" s="208">
        <v>138</v>
      </c>
    </row>
    <row r="50" spans="1:10" x14ac:dyDescent="0.25">
      <c r="A50" s="124" t="s">
        <v>21</v>
      </c>
      <c r="B50" s="4">
        <v>72</v>
      </c>
      <c r="C50" s="24"/>
      <c r="D50" s="24"/>
      <c r="E50" s="8">
        <f t="shared" ref="E50:E51" si="8">F50*B50/1000</f>
        <v>1.44</v>
      </c>
      <c r="F50" s="7">
        <v>20</v>
      </c>
      <c r="G50" s="7">
        <v>0.7</v>
      </c>
      <c r="H50" s="7">
        <v>0.1</v>
      </c>
      <c r="I50" s="7">
        <v>9.4</v>
      </c>
      <c r="J50" s="69">
        <v>41.3</v>
      </c>
    </row>
    <row r="51" spans="1:10" x14ac:dyDescent="0.25">
      <c r="A51" s="133" t="s">
        <v>53</v>
      </c>
      <c r="B51" s="48">
        <v>72</v>
      </c>
      <c r="C51" s="56"/>
      <c r="D51" s="56"/>
      <c r="E51" s="8">
        <f t="shared" si="8"/>
        <v>1.44</v>
      </c>
      <c r="F51" s="55">
        <v>20</v>
      </c>
      <c r="G51" s="55">
        <v>1</v>
      </c>
      <c r="H51" s="55">
        <v>0.3</v>
      </c>
      <c r="I51" s="55">
        <v>8.1</v>
      </c>
      <c r="J51" s="135">
        <v>38.9</v>
      </c>
    </row>
    <row r="52" spans="1:10" ht="16.5" thickBot="1" x14ac:dyDescent="0.3">
      <c r="A52" s="129" t="s">
        <v>13</v>
      </c>
      <c r="B52" s="130"/>
      <c r="C52" s="131"/>
      <c r="D52" s="131"/>
      <c r="E52" s="232">
        <f>E33+E35+E45+E49+E50+E51</f>
        <v>104.92299999999999</v>
      </c>
      <c r="F52" s="232">
        <f t="shared" ref="F52:J52" si="9">F33+F35+F45+F49+F50+F51</f>
        <v>620</v>
      </c>
      <c r="G52" s="235">
        <f t="shared" si="9"/>
        <v>23.9</v>
      </c>
      <c r="H52" s="232">
        <f t="shared" si="9"/>
        <v>18.400000000000002</v>
      </c>
      <c r="I52" s="232">
        <f t="shared" si="9"/>
        <v>84.7</v>
      </c>
      <c r="J52" s="232">
        <f t="shared" si="9"/>
        <v>599.9</v>
      </c>
    </row>
  </sheetData>
  <mergeCells count="8">
    <mergeCell ref="A3:A4"/>
    <mergeCell ref="B3:B4"/>
    <mergeCell ref="C3:F3"/>
    <mergeCell ref="G3:J3"/>
    <mergeCell ref="A29:A30"/>
    <mergeCell ref="B29:B30"/>
    <mergeCell ref="C29:F29"/>
    <mergeCell ref="G29:J2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7" workbookViewId="0">
      <selection activeCell="B40" sqref="B40"/>
    </sheetView>
  </sheetViews>
  <sheetFormatPr defaultRowHeight="15" x14ac:dyDescent="0.25"/>
  <cols>
    <col min="1" max="1" width="29.42578125" customWidth="1"/>
    <col min="2" max="2" width="8" customWidth="1"/>
    <col min="3" max="3" width="7.5703125" customWidth="1"/>
    <col min="4" max="4" width="6.7109375" customWidth="1"/>
    <col min="5" max="6" width="7.5703125" customWidth="1"/>
    <col min="7" max="7" width="6.28515625" customWidth="1"/>
    <col min="8" max="8" width="6.7109375" customWidth="1"/>
    <col min="9" max="9" width="6.28515625" customWidth="1"/>
    <col min="10" max="10" width="7.28515625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42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138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45" x14ac:dyDescent="0.25">
      <c r="A6" s="138" t="s">
        <v>133</v>
      </c>
      <c r="B6" s="46"/>
      <c r="C6" s="16"/>
      <c r="D6" s="16"/>
      <c r="E6" s="213">
        <f>E7+E8+E9+E10+E11+E12+E13+E14+E15+E16+E18</f>
        <v>110.82130000000001</v>
      </c>
      <c r="F6" s="218">
        <v>200</v>
      </c>
      <c r="G6" s="218">
        <v>15.4</v>
      </c>
      <c r="H6" s="218">
        <v>11.5</v>
      </c>
      <c r="I6" s="218">
        <v>43.2</v>
      </c>
      <c r="J6" s="219">
        <v>337.9</v>
      </c>
    </row>
    <row r="7" spans="1:10" x14ac:dyDescent="0.25">
      <c r="A7" s="127" t="s">
        <v>30</v>
      </c>
      <c r="B7" s="4">
        <v>554</v>
      </c>
      <c r="C7" s="2">
        <v>143</v>
      </c>
      <c r="D7" s="2">
        <v>141</v>
      </c>
      <c r="E7" s="6">
        <f>B7*C7/1000</f>
        <v>79.221999999999994</v>
      </c>
      <c r="F7" s="2"/>
      <c r="G7" s="2"/>
      <c r="H7" s="2"/>
      <c r="I7" s="2"/>
      <c r="J7" s="66"/>
    </row>
    <row r="8" spans="1:10" x14ac:dyDescent="0.25">
      <c r="A8" s="127" t="s">
        <v>31</v>
      </c>
      <c r="B8" s="4">
        <v>68</v>
      </c>
      <c r="C8" s="2">
        <v>11</v>
      </c>
      <c r="D8" s="2">
        <v>11</v>
      </c>
      <c r="E8" s="6">
        <f t="shared" ref="E8:E18" si="0">B8*C8/1000</f>
        <v>0.748</v>
      </c>
      <c r="F8" s="2"/>
      <c r="G8" s="2"/>
      <c r="H8" s="2"/>
      <c r="I8" s="2"/>
      <c r="J8" s="66"/>
    </row>
    <row r="9" spans="1:10" x14ac:dyDescent="0.25">
      <c r="A9" s="125" t="s">
        <v>12</v>
      </c>
      <c r="B9" s="4">
        <v>94</v>
      </c>
      <c r="C9" s="32">
        <v>15</v>
      </c>
      <c r="D9" s="32">
        <v>15</v>
      </c>
      <c r="E9" s="6">
        <f t="shared" si="0"/>
        <v>1.41</v>
      </c>
      <c r="F9" s="32"/>
      <c r="G9" s="32"/>
      <c r="H9" s="32"/>
      <c r="I9" s="32"/>
      <c r="J9" s="67"/>
    </row>
    <row r="10" spans="1:10" x14ac:dyDescent="0.25">
      <c r="A10" s="127" t="s">
        <v>32</v>
      </c>
      <c r="B10" s="4">
        <v>286</v>
      </c>
      <c r="C10" s="2">
        <v>8</v>
      </c>
      <c r="D10" s="2">
        <v>8</v>
      </c>
      <c r="E10" s="6">
        <f t="shared" si="0"/>
        <v>2.2879999999999998</v>
      </c>
      <c r="F10" s="2"/>
      <c r="G10" s="2"/>
      <c r="H10" s="2"/>
      <c r="I10" s="2"/>
      <c r="J10" s="66"/>
    </row>
    <row r="11" spans="1:10" x14ac:dyDescent="0.25">
      <c r="A11" s="167" t="s">
        <v>120</v>
      </c>
      <c r="B11" s="48">
        <v>410</v>
      </c>
      <c r="C11" s="11">
        <v>18.5</v>
      </c>
      <c r="D11" s="11">
        <v>18</v>
      </c>
      <c r="E11" s="6">
        <f t="shared" si="0"/>
        <v>7.585</v>
      </c>
      <c r="F11" s="11"/>
      <c r="G11" s="11"/>
      <c r="H11" s="11"/>
      <c r="I11" s="11"/>
      <c r="J11" s="68"/>
    </row>
    <row r="12" spans="1:10" x14ac:dyDescent="0.25">
      <c r="A12" s="125" t="s">
        <v>39</v>
      </c>
      <c r="B12" s="4">
        <v>1005</v>
      </c>
      <c r="C12" s="32">
        <v>5</v>
      </c>
      <c r="D12" s="32">
        <v>5</v>
      </c>
      <c r="E12" s="6">
        <f t="shared" si="0"/>
        <v>5.0250000000000004</v>
      </c>
      <c r="F12" s="32"/>
      <c r="G12" s="32"/>
      <c r="H12" s="32"/>
      <c r="I12" s="32"/>
      <c r="J12" s="67"/>
    </row>
    <row r="13" spans="1:10" x14ac:dyDescent="0.25">
      <c r="A13" s="125" t="s">
        <v>134</v>
      </c>
      <c r="B13" s="4">
        <v>8320</v>
      </c>
      <c r="C13" s="32">
        <v>0.01</v>
      </c>
      <c r="D13" s="32">
        <v>0.01</v>
      </c>
      <c r="E13" s="6">
        <f t="shared" si="0"/>
        <v>8.3199999999999996E-2</v>
      </c>
      <c r="F13" s="20"/>
      <c r="G13" s="32"/>
      <c r="H13" s="32"/>
      <c r="I13" s="32"/>
      <c r="J13" s="67"/>
    </row>
    <row r="14" spans="1:10" x14ac:dyDescent="0.25">
      <c r="A14" s="127" t="s">
        <v>58</v>
      </c>
      <c r="B14" s="4">
        <v>512</v>
      </c>
      <c r="C14" s="12">
        <v>5</v>
      </c>
      <c r="D14" s="12">
        <v>5</v>
      </c>
      <c r="E14" s="6">
        <f t="shared" si="0"/>
        <v>2.56</v>
      </c>
      <c r="F14" s="12"/>
      <c r="G14" s="12"/>
      <c r="H14" s="12"/>
      <c r="I14" s="12"/>
      <c r="J14" s="70"/>
    </row>
    <row r="15" spans="1:10" x14ac:dyDescent="0.25">
      <c r="A15" s="127" t="s">
        <v>11</v>
      </c>
      <c r="B15" s="4">
        <v>311</v>
      </c>
      <c r="C15" s="12">
        <v>5</v>
      </c>
      <c r="D15" s="12">
        <v>5</v>
      </c>
      <c r="E15" s="6">
        <f t="shared" si="0"/>
        <v>1.5549999999999999</v>
      </c>
      <c r="F15" s="12"/>
      <c r="G15" s="12"/>
      <c r="H15" s="12"/>
      <c r="I15" s="12"/>
      <c r="J15" s="70"/>
    </row>
    <row r="16" spans="1:10" ht="30" x14ac:dyDescent="0.25">
      <c r="A16" s="125" t="s">
        <v>49</v>
      </c>
      <c r="B16" s="4">
        <v>1005</v>
      </c>
      <c r="C16" s="20">
        <v>3.5</v>
      </c>
      <c r="D16" s="20">
        <v>3.5</v>
      </c>
      <c r="E16" s="6">
        <f t="shared" si="0"/>
        <v>3.5175000000000001</v>
      </c>
      <c r="F16" s="20"/>
      <c r="G16" s="20"/>
      <c r="H16" s="20"/>
      <c r="I16" s="20"/>
      <c r="J16" s="146"/>
    </row>
    <row r="17" spans="1:10" x14ac:dyDescent="0.25">
      <c r="A17" s="139" t="s">
        <v>135</v>
      </c>
      <c r="B17" s="4"/>
      <c r="C17" s="23"/>
      <c r="D17" s="23">
        <v>180</v>
      </c>
      <c r="E17" s="6"/>
      <c r="F17" s="12"/>
      <c r="G17" s="12"/>
      <c r="H17" s="12"/>
      <c r="I17" s="12"/>
      <c r="J17" s="70"/>
    </row>
    <row r="18" spans="1:10" x14ac:dyDescent="0.25">
      <c r="A18" s="127" t="s">
        <v>59</v>
      </c>
      <c r="B18" s="4">
        <v>338</v>
      </c>
      <c r="C18" s="12">
        <v>20.2</v>
      </c>
      <c r="D18" s="12">
        <v>20</v>
      </c>
      <c r="E18" s="6">
        <f t="shared" si="0"/>
        <v>6.8275999999999994</v>
      </c>
      <c r="F18" s="12"/>
      <c r="G18" s="12"/>
      <c r="H18" s="12"/>
      <c r="I18" s="12"/>
      <c r="J18" s="70"/>
    </row>
    <row r="19" spans="1:10" ht="16.149999999999999" customHeight="1" x14ac:dyDescent="0.25">
      <c r="A19" s="124" t="s">
        <v>60</v>
      </c>
      <c r="B19" s="4"/>
      <c r="C19" s="57"/>
      <c r="D19" s="57"/>
      <c r="E19" s="8">
        <f>E20+E21</f>
        <v>6.4649999999999999</v>
      </c>
      <c r="F19" s="52">
        <v>25</v>
      </c>
      <c r="G19" s="7">
        <v>1.7</v>
      </c>
      <c r="H19" s="7">
        <v>3.9</v>
      </c>
      <c r="I19" s="7">
        <v>7.3</v>
      </c>
      <c r="J19" s="69">
        <v>71.099999999999994</v>
      </c>
    </row>
    <row r="20" spans="1:10" ht="15.75" x14ac:dyDescent="0.25">
      <c r="A20" s="128" t="s">
        <v>20</v>
      </c>
      <c r="B20" s="4">
        <v>72</v>
      </c>
      <c r="C20" s="32">
        <v>20</v>
      </c>
      <c r="D20" s="32">
        <v>20</v>
      </c>
      <c r="E20" s="9">
        <f t="shared" ref="E20:E24" si="1">B20*C20/1000</f>
        <v>1.44</v>
      </c>
      <c r="F20" s="76"/>
      <c r="G20" s="76"/>
      <c r="H20" s="76"/>
      <c r="I20" s="76"/>
      <c r="J20" s="147"/>
    </row>
    <row r="21" spans="1:10" x14ac:dyDescent="0.25">
      <c r="A21" s="125" t="s">
        <v>39</v>
      </c>
      <c r="B21" s="4">
        <v>1005</v>
      </c>
      <c r="C21" s="32">
        <v>5</v>
      </c>
      <c r="D21" s="32">
        <v>5</v>
      </c>
      <c r="E21" s="6">
        <f t="shared" si="1"/>
        <v>5.0250000000000004</v>
      </c>
      <c r="F21" s="20"/>
      <c r="G21" s="32"/>
      <c r="H21" s="32"/>
      <c r="I21" s="32"/>
      <c r="J21" s="67"/>
    </row>
    <row r="22" spans="1:10" x14ac:dyDescent="0.25">
      <c r="A22" s="124" t="s">
        <v>110</v>
      </c>
      <c r="B22" s="4"/>
      <c r="C22" s="24"/>
      <c r="D22" s="24"/>
      <c r="E22" s="8">
        <f>E23+E24</f>
        <v>2.09</v>
      </c>
      <c r="F22" s="7">
        <v>200</v>
      </c>
      <c r="G22" s="7">
        <v>0.2</v>
      </c>
      <c r="H22" s="7">
        <v>0</v>
      </c>
      <c r="I22" s="7">
        <v>15</v>
      </c>
      <c r="J22" s="69">
        <v>60.8</v>
      </c>
    </row>
    <row r="23" spans="1:10" x14ac:dyDescent="0.25">
      <c r="A23" s="127" t="s">
        <v>38</v>
      </c>
      <c r="B23" s="4">
        <v>680</v>
      </c>
      <c r="C23" s="2">
        <v>1</v>
      </c>
      <c r="D23" s="2">
        <v>1</v>
      </c>
      <c r="E23" s="6">
        <f t="shared" si="1"/>
        <v>0.68</v>
      </c>
      <c r="F23" s="23"/>
      <c r="G23" s="23"/>
      <c r="H23" s="23"/>
      <c r="I23" s="23"/>
      <c r="J23" s="148"/>
    </row>
    <row r="24" spans="1:10" x14ac:dyDescent="0.25">
      <c r="A24" s="127" t="s">
        <v>12</v>
      </c>
      <c r="B24" s="4">
        <v>94</v>
      </c>
      <c r="C24" s="2">
        <v>15</v>
      </c>
      <c r="D24" s="2">
        <v>15</v>
      </c>
      <c r="E24" s="6">
        <f t="shared" si="1"/>
        <v>1.41</v>
      </c>
      <c r="F24" s="23"/>
      <c r="G24" s="23"/>
      <c r="H24" s="23"/>
      <c r="I24" s="23"/>
      <c r="J24" s="148"/>
    </row>
    <row r="25" spans="1:10" ht="45" x14ac:dyDescent="0.25">
      <c r="A25" s="124" t="s">
        <v>136</v>
      </c>
      <c r="B25" s="4">
        <v>240</v>
      </c>
      <c r="C25" s="24"/>
      <c r="D25" s="24"/>
      <c r="E25" s="8">
        <f>B25*F25/1000</f>
        <v>30</v>
      </c>
      <c r="F25" s="7">
        <v>125</v>
      </c>
      <c r="G25" s="7">
        <v>1.8</v>
      </c>
      <c r="H25" s="7">
        <v>1.5</v>
      </c>
      <c r="I25" s="7">
        <v>4.5</v>
      </c>
      <c r="J25" s="69">
        <v>38.700000000000003</v>
      </c>
    </row>
    <row r="26" spans="1:10" ht="15.75" thickBot="1" x14ac:dyDescent="0.3">
      <c r="A26" s="149" t="s">
        <v>54</v>
      </c>
      <c r="B26" s="150">
        <v>72</v>
      </c>
      <c r="C26" s="151"/>
      <c r="D26" s="151"/>
      <c r="E26" s="8">
        <f>B26*F26/1000</f>
        <v>1.44</v>
      </c>
      <c r="F26" s="153">
        <v>20</v>
      </c>
      <c r="G26" s="153">
        <v>0.7</v>
      </c>
      <c r="H26" s="153">
        <v>0.1</v>
      </c>
      <c r="I26" s="153">
        <v>9.4</v>
      </c>
      <c r="J26" s="154">
        <v>41.3</v>
      </c>
    </row>
    <row r="27" spans="1:10" ht="15.75" x14ac:dyDescent="0.25">
      <c r="A27" s="142" t="s">
        <v>13</v>
      </c>
      <c r="B27" s="142"/>
      <c r="C27" s="142"/>
      <c r="D27" s="142"/>
      <c r="E27" s="144">
        <f>E6+E19+E22+E25+E26</f>
        <v>150.81630000000001</v>
      </c>
      <c r="F27" s="144">
        <f t="shared" ref="F27:J27" si="2">F6+F19+F22+F25+F26</f>
        <v>570</v>
      </c>
      <c r="G27" s="144">
        <f t="shared" si="2"/>
        <v>19.8</v>
      </c>
      <c r="H27" s="144">
        <f t="shared" si="2"/>
        <v>17</v>
      </c>
      <c r="I27" s="144">
        <f t="shared" si="2"/>
        <v>79.400000000000006</v>
      </c>
      <c r="J27" s="144">
        <f t="shared" si="2"/>
        <v>549.79999999999995</v>
      </c>
    </row>
    <row r="29" spans="1:10" ht="15.75" thickBot="1" x14ac:dyDescent="0.3"/>
    <row r="30" spans="1:10" x14ac:dyDescent="0.25">
      <c r="A30" s="277" t="s">
        <v>0</v>
      </c>
      <c r="B30" s="279" t="s">
        <v>1</v>
      </c>
      <c r="C30" s="281"/>
      <c r="D30" s="281"/>
      <c r="E30" s="281"/>
      <c r="F30" s="281"/>
      <c r="G30" s="282" t="s">
        <v>6</v>
      </c>
      <c r="H30" s="282"/>
      <c r="I30" s="282"/>
      <c r="J30" s="283"/>
    </row>
    <row r="31" spans="1:10" ht="15.75" thickBot="1" x14ac:dyDescent="0.3">
      <c r="A31" s="278"/>
      <c r="B31" s="280"/>
      <c r="C31" s="42" t="s">
        <v>2</v>
      </c>
      <c r="D31" s="42" t="s">
        <v>3</v>
      </c>
      <c r="E31" s="42" t="s">
        <v>4</v>
      </c>
      <c r="F31" s="42" t="s">
        <v>5</v>
      </c>
      <c r="G31" s="43" t="s">
        <v>7</v>
      </c>
      <c r="H31" s="42" t="s">
        <v>8</v>
      </c>
      <c r="I31" s="42" t="s">
        <v>19</v>
      </c>
      <c r="J31" s="44" t="s">
        <v>9</v>
      </c>
    </row>
    <row r="32" spans="1:10" ht="18.75" x14ac:dyDescent="0.3">
      <c r="A32" s="53" t="s">
        <v>138</v>
      </c>
      <c r="B32" s="21"/>
      <c r="C32" s="22"/>
      <c r="D32" s="22"/>
      <c r="E32" s="22"/>
      <c r="F32" s="45"/>
      <c r="G32" s="22"/>
      <c r="H32" s="22"/>
      <c r="I32" s="22"/>
      <c r="J32" s="41"/>
    </row>
    <row r="33" spans="1:10" ht="15.75" x14ac:dyDescent="0.25">
      <c r="A33" s="136" t="s">
        <v>15</v>
      </c>
      <c r="B33" s="26"/>
      <c r="C33" s="27"/>
      <c r="D33" s="27"/>
      <c r="E33" s="37"/>
      <c r="F33" s="28"/>
      <c r="G33" s="39"/>
      <c r="H33" s="39"/>
      <c r="I33" s="39"/>
      <c r="J33" s="145"/>
    </row>
    <row r="34" spans="1:10" ht="45" x14ac:dyDescent="0.25">
      <c r="A34" s="138" t="s">
        <v>133</v>
      </c>
      <c r="B34" s="46"/>
      <c r="C34" s="16"/>
      <c r="D34" s="16"/>
      <c r="E34" s="213">
        <f>E35+E36+E37+E38+E39+E40+E41+E42+E43+E44+E46</f>
        <v>122.72980000000001</v>
      </c>
      <c r="F34" s="218">
        <v>220</v>
      </c>
      <c r="G34" s="218">
        <v>17.100000000000001</v>
      </c>
      <c r="H34" s="218">
        <v>12</v>
      </c>
      <c r="I34" s="218">
        <v>48</v>
      </c>
      <c r="J34" s="219">
        <v>368.4</v>
      </c>
    </row>
    <row r="35" spans="1:10" x14ac:dyDescent="0.25">
      <c r="A35" s="127" t="s">
        <v>30</v>
      </c>
      <c r="B35" s="4">
        <v>554</v>
      </c>
      <c r="C35" s="2">
        <v>158</v>
      </c>
      <c r="D35" s="2">
        <v>156</v>
      </c>
      <c r="E35" s="6">
        <f>B35*C35/1000</f>
        <v>87.531999999999996</v>
      </c>
      <c r="F35" s="2"/>
      <c r="G35" s="2"/>
      <c r="H35" s="2"/>
      <c r="I35" s="2"/>
      <c r="J35" s="66"/>
    </row>
    <row r="36" spans="1:10" x14ac:dyDescent="0.25">
      <c r="A36" s="127" t="s">
        <v>31</v>
      </c>
      <c r="B36" s="4">
        <v>68</v>
      </c>
      <c r="C36" s="2">
        <v>12</v>
      </c>
      <c r="D36" s="2">
        <v>12</v>
      </c>
      <c r="E36" s="6">
        <f t="shared" ref="E36:E44" si="3">B36*C36/1000</f>
        <v>0.81599999999999995</v>
      </c>
      <c r="F36" s="2"/>
      <c r="G36" s="2"/>
      <c r="H36" s="2"/>
      <c r="I36" s="2"/>
      <c r="J36" s="66"/>
    </row>
    <row r="37" spans="1:10" x14ac:dyDescent="0.25">
      <c r="A37" s="125" t="s">
        <v>12</v>
      </c>
      <c r="B37" s="4">
        <v>94</v>
      </c>
      <c r="C37" s="32">
        <v>16</v>
      </c>
      <c r="D37" s="32">
        <v>16</v>
      </c>
      <c r="E37" s="6">
        <f t="shared" si="3"/>
        <v>1.504</v>
      </c>
      <c r="F37" s="32"/>
      <c r="G37" s="32"/>
      <c r="H37" s="32"/>
      <c r="I37" s="32"/>
      <c r="J37" s="67"/>
    </row>
    <row r="38" spans="1:10" x14ac:dyDescent="0.25">
      <c r="A38" s="127" t="s">
        <v>32</v>
      </c>
      <c r="B38" s="4">
        <v>286</v>
      </c>
      <c r="C38" s="2">
        <v>9</v>
      </c>
      <c r="D38" s="2">
        <v>9</v>
      </c>
      <c r="E38" s="6">
        <f t="shared" si="3"/>
        <v>2.5739999999999998</v>
      </c>
      <c r="F38" s="2"/>
      <c r="G38" s="2"/>
      <c r="H38" s="2"/>
      <c r="I38" s="2"/>
      <c r="J38" s="66"/>
    </row>
    <row r="39" spans="1:10" x14ac:dyDescent="0.25">
      <c r="A39" s="167" t="s">
        <v>120</v>
      </c>
      <c r="B39" s="48">
        <v>410</v>
      </c>
      <c r="C39" s="11">
        <v>20.5</v>
      </c>
      <c r="D39" s="11">
        <v>20</v>
      </c>
      <c r="E39" s="6">
        <f t="shared" si="3"/>
        <v>8.4049999999999994</v>
      </c>
      <c r="F39" s="11"/>
      <c r="G39" s="11"/>
      <c r="H39" s="11"/>
      <c r="I39" s="11"/>
      <c r="J39" s="68"/>
    </row>
    <row r="40" spans="1:10" x14ac:dyDescent="0.25">
      <c r="A40" s="125" t="s">
        <v>39</v>
      </c>
      <c r="B40" s="4">
        <v>1005</v>
      </c>
      <c r="C40" s="32">
        <v>6</v>
      </c>
      <c r="D40" s="32">
        <v>6</v>
      </c>
      <c r="E40" s="6">
        <f t="shared" si="3"/>
        <v>6.03</v>
      </c>
      <c r="F40" s="32"/>
      <c r="G40" s="32"/>
      <c r="H40" s="32"/>
      <c r="I40" s="32"/>
      <c r="J40" s="67"/>
    </row>
    <row r="41" spans="1:10" x14ac:dyDescent="0.25">
      <c r="A41" s="125" t="s">
        <v>134</v>
      </c>
      <c r="B41" s="4">
        <v>8320</v>
      </c>
      <c r="C41" s="32">
        <v>0.01</v>
      </c>
      <c r="D41" s="32">
        <v>0.01</v>
      </c>
      <c r="E41" s="6">
        <f t="shared" si="3"/>
        <v>8.3199999999999996E-2</v>
      </c>
      <c r="F41" s="20"/>
      <c r="G41" s="32"/>
      <c r="H41" s="32"/>
      <c r="I41" s="32"/>
      <c r="J41" s="67"/>
    </row>
    <row r="42" spans="1:10" x14ac:dyDescent="0.25">
      <c r="A42" s="127" t="s">
        <v>58</v>
      </c>
      <c r="B42" s="4">
        <v>512</v>
      </c>
      <c r="C42" s="12">
        <v>6</v>
      </c>
      <c r="D42" s="12">
        <v>6</v>
      </c>
      <c r="E42" s="6">
        <f t="shared" si="3"/>
        <v>3.0720000000000001</v>
      </c>
      <c r="F42" s="12"/>
      <c r="G42" s="12"/>
      <c r="H42" s="12"/>
      <c r="I42" s="12"/>
      <c r="J42" s="70"/>
    </row>
    <row r="43" spans="1:10" x14ac:dyDescent="0.25">
      <c r="A43" s="127" t="s">
        <v>11</v>
      </c>
      <c r="B43" s="4">
        <v>311</v>
      </c>
      <c r="C43" s="12">
        <v>6</v>
      </c>
      <c r="D43" s="12">
        <v>6</v>
      </c>
      <c r="E43" s="6">
        <f t="shared" si="3"/>
        <v>1.8660000000000001</v>
      </c>
      <c r="F43" s="12"/>
      <c r="G43" s="12"/>
      <c r="H43" s="12"/>
      <c r="I43" s="12"/>
      <c r="J43" s="70"/>
    </row>
    <row r="44" spans="1:10" ht="30" x14ac:dyDescent="0.25">
      <c r="A44" s="125" t="s">
        <v>49</v>
      </c>
      <c r="B44" s="4">
        <v>1005</v>
      </c>
      <c r="C44" s="20">
        <v>4</v>
      </c>
      <c r="D44" s="20">
        <v>4</v>
      </c>
      <c r="E44" s="6">
        <f t="shared" si="3"/>
        <v>4.0199999999999996</v>
      </c>
      <c r="F44" s="20"/>
      <c r="G44" s="20"/>
      <c r="H44" s="20"/>
      <c r="I44" s="20"/>
      <c r="J44" s="146"/>
    </row>
    <row r="45" spans="1:10" x14ac:dyDescent="0.25">
      <c r="A45" s="139" t="s">
        <v>135</v>
      </c>
      <c r="B45" s="4"/>
      <c r="C45" s="23"/>
      <c r="D45" s="23">
        <v>200</v>
      </c>
      <c r="E45" s="6"/>
      <c r="F45" s="12"/>
      <c r="G45" s="12"/>
      <c r="H45" s="12"/>
      <c r="I45" s="12"/>
      <c r="J45" s="70"/>
    </row>
    <row r="46" spans="1:10" x14ac:dyDescent="0.25">
      <c r="A46" s="127" t="s">
        <v>59</v>
      </c>
      <c r="B46" s="4">
        <v>338</v>
      </c>
      <c r="C46" s="12">
        <v>20.2</v>
      </c>
      <c r="D46" s="12">
        <v>20</v>
      </c>
      <c r="E46" s="6">
        <f t="shared" ref="E46" si="4">B46*C46/1000</f>
        <v>6.8275999999999994</v>
      </c>
      <c r="F46" s="12"/>
      <c r="G46" s="12"/>
      <c r="H46" s="12"/>
      <c r="I46" s="12"/>
      <c r="J46" s="70"/>
    </row>
    <row r="47" spans="1:10" ht="12.6" customHeight="1" x14ac:dyDescent="0.25">
      <c r="A47" s="124" t="s">
        <v>60</v>
      </c>
      <c r="B47" s="4"/>
      <c r="C47" s="57"/>
      <c r="D47" s="57"/>
      <c r="E47" s="8">
        <f>E48+E49</f>
        <v>12.21</v>
      </c>
      <c r="F47" s="52">
        <v>40</v>
      </c>
      <c r="G47" s="7">
        <v>2.2999999999999998</v>
      </c>
      <c r="H47" s="7">
        <v>7.4</v>
      </c>
      <c r="I47" s="7">
        <v>14.5</v>
      </c>
      <c r="J47" s="69">
        <v>133.80000000000001</v>
      </c>
    </row>
    <row r="48" spans="1:10" ht="15.75" x14ac:dyDescent="0.25">
      <c r="A48" s="128" t="s">
        <v>20</v>
      </c>
      <c r="B48" s="4">
        <v>72</v>
      </c>
      <c r="C48" s="32">
        <v>30</v>
      </c>
      <c r="D48" s="32">
        <v>30</v>
      </c>
      <c r="E48" s="9">
        <f t="shared" ref="E48:E49" si="5">B48*C48/1000</f>
        <v>2.16</v>
      </c>
      <c r="F48" s="76"/>
      <c r="G48" s="76"/>
      <c r="H48" s="76"/>
      <c r="I48" s="76"/>
      <c r="J48" s="147"/>
    </row>
    <row r="49" spans="1:10" x14ac:dyDescent="0.25">
      <c r="A49" s="125" t="s">
        <v>39</v>
      </c>
      <c r="B49" s="4">
        <v>1005</v>
      </c>
      <c r="C49" s="32">
        <v>10</v>
      </c>
      <c r="D49" s="32">
        <v>10</v>
      </c>
      <c r="E49" s="6">
        <f t="shared" si="5"/>
        <v>10.050000000000001</v>
      </c>
      <c r="F49" s="20"/>
      <c r="G49" s="32"/>
      <c r="H49" s="32"/>
      <c r="I49" s="32"/>
      <c r="J49" s="67"/>
    </row>
    <row r="50" spans="1:10" x14ac:dyDescent="0.25">
      <c r="A50" s="124" t="s">
        <v>110</v>
      </c>
      <c r="B50" s="4"/>
      <c r="C50" s="24"/>
      <c r="D50" s="24"/>
      <c r="E50" s="8">
        <f>E51+E52</f>
        <v>2.77</v>
      </c>
      <c r="F50" s="7">
        <v>200</v>
      </c>
      <c r="G50" s="7">
        <v>0.2</v>
      </c>
      <c r="H50" s="7">
        <v>0</v>
      </c>
      <c r="I50" s="7">
        <v>15</v>
      </c>
      <c r="J50" s="69">
        <v>60.8</v>
      </c>
    </row>
    <row r="51" spans="1:10" x14ac:dyDescent="0.25">
      <c r="A51" s="127" t="s">
        <v>38</v>
      </c>
      <c r="B51" s="4">
        <v>680</v>
      </c>
      <c r="C51" s="2">
        <v>2</v>
      </c>
      <c r="D51" s="2">
        <v>2</v>
      </c>
      <c r="E51" s="6">
        <f t="shared" ref="E51:E52" si="6">B51*C51/1000</f>
        <v>1.36</v>
      </c>
      <c r="F51" s="23"/>
      <c r="G51" s="23"/>
      <c r="H51" s="23"/>
      <c r="I51" s="23"/>
      <c r="J51" s="148"/>
    </row>
    <row r="52" spans="1:10" x14ac:dyDescent="0.25">
      <c r="A52" s="127" t="s">
        <v>12</v>
      </c>
      <c r="B52" s="4">
        <v>94</v>
      </c>
      <c r="C52" s="2">
        <v>15</v>
      </c>
      <c r="D52" s="2">
        <v>15</v>
      </c>
      <c r="E52" s="6">
        <f t="shared" si="6"/>
        <v>1.41</v>
      </c>
      <c r="F52" s="23"/>
      <c r="G52" s="23"/>
      <c r="H52" s="23"/>
      <c r="I52" s="23"/>
      <c r="J52" s="148"/>
    </row>
    <row r="53" spans="1:10" ht="45" x14ac:dyDescent="0.25">
      <c r="A53" s="124" t="s">
        <v>136</v>
      </c>
      <c r="B53" s="4">
        <v>240</v>
      </c>
      <c r="C53" s="24"/>
      <c r="D53" s="24"/>
      <c r="E53" s="206">
        <f>B53*F53/1000</f>
        <v>30</v>
      </c>
      <c r="F53" s="207">
        <v>125</v>
      </c>
      <c r="G53" s="207">
        <v>1.8</v>
      </c>
      <c r="H53" s="207">
        <v>1.5</v>
      </c>
      <c r="I53" s="207">
        <v>4.5</v>
      </c>
      <c r="J53" s="208">
        <v>38.700000000000003</v>
      </c>
    </row>
    <row r="54" spans="1:10" ht="15.75" thickBot="1" x14ac:dyDescent="0.3">
      <c r="A54" s="149" t="s">
        <v>54</v>
      </c>
      <c r="B54" s="150">
        <v>72</v>
      </c>
      <c r="C54" s="151"/>
      <c r="D54" s="151"/>
      <c r="E54" s="8">
        <f>B54*F54/1000</f>
        <v>1.44</v>
      </c>
      <c r="F54" s="153">
        <v>20</v>
      </c>
      <c r="G54" s="153">
        <v>0.7</v>
      </c>
      <c r="H54" s="153">
        <v>0.1</v>
      </c>
      <c r="I54" s="153">
        <v>9.4</v>
      </c>
      <c r="J54" s="154">
        <v>41.3</v>
      </c>
    </row>
    <row r="55" spans="1:10" ht="15.75" x14ac:dyDescent="0.25">
      <c r="A55" s="142" t="s">
        <v>13</v>
      </c>
      <c r="B55" s="142"/>
      <c r="C55" s="142"/>
      <c r="D55" s="142"/>
      <c r="E55" s="144">
        <f>E34+E47+E50+E53+E54</f>
        <v>169.14980000000003</v>
      </c>
      <c r="F55" s="144">
        <f t="shared" ref="F55:J55" si="7">F34+F47+F50+F53+F54</f>
        <v>605</v>
      </c>
      <c r="G55" s="144">
        <f t="shared" si="7"/>
        <v>22.1</v>
      </c>
      <c r="H55" s="144">
        <f t="shared" si="7"/>
        <v>21</v>
      </c>
      <c r="I55" s="144">
        <f t="shared" si="7"/>
        <v>91.4</v>
      </c>
      <c r="J55" s="144">
        <f t="shared" si="7"/>
        <v>643</v>
      </c>
    </row>
  </sheetData>
  <mergeCells count="8">
    <mergeCell ref="A2:A3"/>
    <mergeCell ref="B2:B3"/>
    <mergeCell ref="C2:F2"/>
    <mergeCell ref="G2:J2"/>
    <mergeCell ref="A30:A31"/>
    <mergeCell ref="B30:B31"/>
    <mergeCell ref="C30:F30"/>
    <mergeCell ref="G30:J3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2" zoomScaleSheetLayoutView="100" workbookViewId="0">
      <selection activeCell="M32" sqref="M32"/>
    </sheetView>
  </sheetViews>
  <sheetFormatPr defaultRowHeight="15" x14ac:dyDescent="0.25"/>
  <cols>
    <col min="1" max="1" width="27.85546875" customWidth="1"/>
    <col min="2" max="2" width="6.7109375" customWidth="1"/>
    <col min="3" max="3" width="7.7109375" customWidth="1"/>
    <col min="4" max="5" width="7.28515625" customWidth="1"/>
    <col min="6" max="6" width="7.140625" customWidth="1"/>
    <col min="7" max="7" width="9.42578125" bestFit="1" customWidth="1"/>
    <col min="8" max="8" width="6.85546875" customWidth="1"/>
    <col min="9" max="9" width="7.7109375" customWidth="1"/>
    <col min="10" max="10" width="7.42578125" customWidth="1"/>
    <col min="11" max="11" width="6.28515625" customWidth="1"/>
    <col min="12" max="12" width="6.7109375" customWidth="1"/>
    <col min="13" max="13" width="7.140625" customWidth="1"/>
    <col min="14" max="14" width="7.28515625" customWidth="1"/>
    <col min="15" max="15" width="7.7109375" customWidth="1"/>
    <col min="16" max="16" width="7.42578125" customWidth="1"/>
    <col min="17" max="17" width="7.85546875" customWidth="1"/>
    <col min="18" max="18" width="8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95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42" t="s">
        <v>5</v>
      </c>
      <c r="G3" s="43" t="s">
        <v>7</v>
      </c>
      <c r="H3" s="42" t="s">
        <v>8</v>
      </c>
      <c r="I3" s="42" t="s">
        <v>19</v>
      </c>
      <c r="J3" s="42" t="s">
        <v>9</v>
      </c>
    </row>
    <row r="4" spans="1:10" ht="18.75" x14ac:dyDescent="0.3">
      <c r="A4" s="53" t="s">
        <v>137</v>
      </c>
      <c r="B4" s="21"/>
      <c r="C4" s="22"/>
      <c r="D4" s="22"/>
      <c r="E4" s="22"/>
      <c r="F4" s="45"/>
      <c r="G4" s="22"/>
      <c r="H4" s="22"/>
      <c r="I4" s="22"/>
      <c r="J4" s="22"/>
    </row>
    <row r="5" spans="1:10" ht="15.75" x14ac:dyDescent="0.25">
      <c r="A5" s="25" t="s">
        <v>15</v>
      </c>
      <c r="B5" s="26"/>
      <c r="C5" s="27"/>
      <c r="D5" s="27"/>
      <c r="E5" s="37"/>
      <c r="F5" s="28"/>
      <c r="G5" s="64"/>
      <c r="H5" s="71"/>
      <c r="I5" s="64"/>
      <c r="J5" s="64"/>
    </row>
    <row r="6" spans="1:10" ht="45" x14ac:dyDescent="0.25">
      <c r="A6" s="40" t="s">
        <v>166</v>
      </c>
      <c r="B6" s="46"/>
      <c r="C6" s="16"/>
      <c r="D6" s="16"/>
      <c r="E6" s="213">
        <f>E7+E8+E9+E10+E11+E12+E13+E14</f>
        <v>40.498999999999995</v>
      </c>
      <c r="F6" s="217">
        <v>95</v>
      </c>
      <c r="G6" s="218">
        <v>11.4</v>
      </c>
      <c r="H6" s="218">
        <v>15.2</v>
      </c>
      <c r="I6" s="218">
        <v>11.2</v>
      </c>
      <c r="J6" s="218">
        <v>227.2</v>
      </c>
    </row>
    <row r="7" spans="1:10" ht="29.45" customHeight="1" x14ac:dyDescent="0.25">
      <c r="A7" s="18" t="s">
        <v>176</v>
      </c>
      <c r="B7" s="4">
        <v>337</v>
      </c>
      <c r="C7" s="2">
        <v>88</v>
      </c>
      <c r="D7" s="2">
        <v>60</v>
      </c>
      <c r="E7" s="9">
        <f>B7*C7/1000</f>
        <v>29.655999999999999</v>
      </c>
      <c r="F7" s="2"/>
      <c r="G7" s="2"/>
      <c r="H7" s="2"/>
      <c r="I7" s="2"/>
      <c r="J7" s="2"/>
    </row>
    <row r="8" spans="1:10" x14ac:dyDescent="0.25">
      <c r="A8" s="18" t="s">
        <v>20</v>
      </c>
      <c r="B8" s="4">
        <v>72</v>
      </c>
      <c r="C8" s="2">
        <v>17</v>
      </c>
      <c r="D8" s="2">
        <v>17</v>
      </c>
      <c r="E8" s="9">
        <f t="shared" ref="E8:E14" si="0">B8*C8/1000</f>
        <v>1.224</v>
      </c>
      <c r="F8" s="2"/>
      <c r="G8" s="2"/>
      <c r="H8" s="2"/>
      <c r="I8" s="2"/>
      <c r="J8" s="2"/>
    </row>
    <row r="9" spans="1:10" x14ac:dyDescent="0.25">
      <c r="A9" s="49" t="s">
        <v>26</v>
      </c>
      <c r="B9" s="4">
        <v>41</v>
      </c>
      <c r="C9" s="32">
        <v>10</v>
      </c>
      <c r="D9" s="32">
        <v>8</v>
      </c>
      <c r="E9" s="9">
        <f t="shared" si="0"/>
        <v>0.41</v>
      </c>
      <c r="F9" s="32"/>
      <c r="G9" s="32"/>
      <c r="H9" s="32"/>
      <c r="I9" s="32"/>
      <c r="J9" s="32"/>
    </row>
    <row r="10" spans="1:10" x14ac:dyDescent="0.25">
      <c r="A10" s="18" t="s">
        <v>17</v>
      </c>
      <c r="B10" s="4">
        <v>91</v>
      </c>
      <c r="C10" s="12">
        <v>18</v>
      </c>
      <c r="D10" s="12">
        <v>18</v>
      </c>
      <c r="E10" s="9">
        <f t="shared" si="0"/>
        <v>1.6379999999999999</v>
      </c>
      <c r="F10" s="23"/>
      <c r="G10" s="23"/>
      <c r="H10" s="23"/>
      <c r="I10" s="23"/>
      <c r="J10" s="23"/>
    </row>
    <row r="11" spans="1:10" x14ac:dyDescent="0.25">
      <c r="A11" s="50" t="s">
        <v>32</v>
      </c>
      <c r="B11" s="48">
        <v>286</v>
      </c>
      <c r="C11" s="11">
        <v>6.5</v>
      </c>
      <c r="D11" s="11">
        <v>6.5</v>
      </c>
      <c r="E11" s="9">
        <f t="shared" si="0"/>
        <v>1.859</v>
      </c>
      <c r="F11" s="11"/>
      <c r="G11" s="11"/>
      <c r="H11" s="11"/>
      <c r="I11" s="11"/>
      <c r="J11" s="11"/>
    </row>
    <row r="12" spans="1:10" x14ac:dyDescent="0.25">
      <c r="A12" s="50" t="s">
        <v>24</v>
      </c>
      <c r="B12" s="48">
        <v>54</v>
      </c>
      <c r="C12" s="11">
        <v>5.5</v>
      </c>
      <c r="D12" s="11">
        <v>5.5</v>
      </c>
      <c r="E12" s="9">
        <f t="shared" si="0"/>
        <v>0.29699999999999999</v>
      </c>
      <c r="F12" s="11"/>
      <c r="G12" s="11"/>
      <c r="H12" s="11"/>
      <c r="I12" s="11"/>
      <c r="J12" s="11"/>
    </row>
    <row r="13" spans="1:10" x14ac:dyDescent="0.25">
      <c r="A13" s="50" t="s">
        <v>40</v>
      </c>
      <c r="B13" s="48">
        <v>195</v>
      </c>
      <c r="C13" s="11">
        <v>2</v>
      </c>
      <c r="D13" s="11">
        <v>2</v>
      </c>
      <c r="E13" s="9">
        <f t="shared" si="0"/>
        <v>0.39</v>
      </c>
      <c r="F13" s="11"/>
      <c r="G13" s="11"/>
      <c r="H13" s="11"/>
      <c r="I13" s="11"/>
      <c r="J13" s="11"/>
    </row>
    <row r="14" spans="1:10" x14ac:dyDescent="0.25">
      <c r="A14" s="50" t="s">
        <v>39</v>
      </c>
      <c r="B14" s="48">
        <v>1005</v>
      </c>
      <c r="C14" s="11">
        <v>5</v>
      </c>
      <c r="D14" s="11">
        <v>5</v>
      </c>
      <c r="E14" s="9">
        <f t="shared" si="0"/>
        <v>5.0250000000000004</v>
      </c>
      <c r="F14" s="11"/>
      <c r="G14" s="11"/>
      <c r="H14" s="11"/>
      <c r="I14" s="11"/>
      <c r="J14" s="11"/>
    </row>
    <row r="15" spans="1:10" ht="30" x14ac:dyDescent="0.25">
      <c r="A15" s="169" t="s">
        <v>139</v>
      </c>
      <c r="B15" s="48"/>
      <c r="C15" s="55"/>
      <c r="D15" s="55"/>
      <c r="E15" s="8">
        <f>E16+E17</f>
        <v>12.764999999999999</v>
      </c>
      <c r="F15" s="55">
        <v>150</v>
      </c>
      <c r="G15" s="55">
        <v>3.7</v>
      </c>
      <c r="H15" s="55">
        <v>3.6</v>
      </c>
      <c r="I15" s="55">
        <v>29.7</v>
      </c>
      <c r="J15" s="55">
        <v>166</v>
      </c>
    </row>
    <row r="16" spans="1:10" x14ac:dyDescent="0.25">
      <c r="A16" s="19" t="s">
        <v>42</v>
      </c>
      <c r="B16" s="48">
        <v>165</v>
      </c>
      <c r="C16" s="61">
        <v>53</v>
      </c>
      <c r="D16" s="61">
        <v>53</v>
      </c>
      <c r="E16" s="9">
        <f>B16*C16/1000</f>
        <v>8.7449999999999992</v>
      </c>
      <c r="F16" s="61"/>
      <c r="G16" s="61"/>
      <c r="H16" s="61"/>
      <c r="I16" s="61"/>
      <c r="J16" s="61"/>
    </row>
    <row r="17" spans="1:10" x14ac:dyDescent="0.25">
      <c r="A17" s="50" t="s">
        <v>39</v>
      </c>
      <c r="B17" s="48">
        <v>1005</v>
      </c>
      <c r="C17" s="11">
        <v>4</v>
      </c>
      <c r="D17" s="11">
        <v>4</v>
      </c>
      <c r="E17" s="9">
        <f>B17*C17/1000</f>
        <v>4.0199999999999996</v>
      </c>
      <c r="F17" s="11"/>
      <c r="G17" s="11"/>
      <c r="H17" s="11"/>
      <c r="I17" s="11"/>
      <c r="J17" s="11"/>
    </row>
    <row r="18" spans="1:10" ht="30" x14ac:dyDescent="0.25">
      <c r="A18" s="36" t="s">
        <v>87</v>
      </c>
      <c r="B18" s="4"/>
      <c r="C18" s="7"/>
      <c r="D18" s="7"/>
      <c r="E18" s="8">
        <f>E19+E20+E21</f>
        <v>7.7099999999999991</v>
      </c>
      <c r="F18" s="7">
        <v>200</v>
      </c>
      <c r="G18" s="7">
        <v>0.7</v>
      </c>
      <c r="H18" s="7">
        <v>0.1</v>
      </c>
      <c r="I18" s="7">
        <v>19.8</v>
      </c>
      <c r="J18" s="7">
        <v>82.9</v>
      </c>
    </row>
    <row r="19" spans="1:10" x14ac:dyDescent="0.25">
      <c r="A19" s="18" t="s">
        <v>38</v>
      </c>
      <c r="B19" s="4">
        <v>680</v>
      </c>
      <c r="C19" s="12">
        <v>1</v>
      </c>
      <c r="D19" s="12">
        <v>1</v>
      </c>
      <c r="E19" s="9">
        <f t="shared" ref="E19:E21" si="1">B19*C19/1000</f>
        <v>0.68</v>
      </c>
      <c r="F19" s="12"/>
      <c r="G19" s="12"/>
      <c r="H19" s="12"/>
      <c r="I19" s="12"/>
      <c r="J19" s="12"/>
    </row>
    <row r="20" spans="1:10" x14ac:dyDescent="0.25">
      <c r="A20" s="18" t="s">
        <v>73</v>
      </c>
      <c r="B20" s="4">
        <v>406</v>
      </c>
      <c r="C20" s="12">
        <v>15</v>
      </c>
      <c r="D20" s="12">
        <v>15</v>
      </c>
      <c r="E20" s="9">
        <f t="shared" si="1"/>
        <v>6.09</v>
      </c>
      <c r="F20" s="12"/>
      <c r="G20" s="12"/>
      <c r="H20" s="12"/>
      <c r="I20" s="12"/>
      <c r="J20" s="12"/>
    </row>
    <row r="21" spans="1:10" x14ac:dyDescent="0.25">
      <c r="A21" s="18" t="s">
        <v>12</v>
      </c>
      <c r="B21" s="4">
        <v>94</v>
      </c>
      <c r="C21" s="12">
        <v>10</v>
      </c>
      <c r="D21" s="12">
        <v>10</v>
      </c>
      <c r="E21" s="9">
        <f t="shared" si="1"/>
        <v>0.94</v>
      </c>
      <c r="F21" s="12"/>
      <c r="G21" s="12"/>
      <c r="H21" s="12"/>
      <c r="I21" s="12"/>
      <c r="J21" s="12"/>
    </row>
    <row r="22" spans="1:10" ht="30" x14ac:dyDescent="0.25">
      <c r="A22" s="36" t="s">
        <v>88</v>
      </c>
      <c r="B22" s="211">
        <v>123</v>
      </c>
      <c r="C22" s="207"/>
      <c r="D22" s="207"/>
      <c r="E22" s="206">
        <f>B22*F22/1000</f>
        <v>24.6</v>
      </c>
      <c r="F22" s="207">
        <v>200</v>
      </c>
      <c r="G22" s="207">
        <v>0.2</v>
      </c>
      <c r="H22" s="207">
        <v>0.3</v>
      </c>
      <c r="I22" s="207">
        <v>8.6</v>
      </c>
      <c r="J22" s="207">
        <v>37.9</v>
      </c>
    </row>
    <row r="23" spans="1:10" x14ac:dyDescent="0.25">
      <c r="A23" s="36" t="s">
        <v>21</v>
      </c>
      <c r="B23" s="4">
        <v>72</v>
      </c>
      <c r="C23" s="24"/>
      <c r="D23" s="24"/>
      <c r="E23" s="8">
        <f>B23*F23/1000</f>
        <v>1.44</v>
      </c>
      <c r="F23" s="7">
        <v>20</v>
      </c>
      <c r="G23" s="7">
        <v>0.7</v>
      </c>
      <c r="H23" s="7">
        <v>0.1</v>
      </c>
      <c r="I23" s="7">
        <v>9.4</v>
      </c>
      <c r="J23" s="7">
        <v>41.3</v>
      </c>
    </row>
    <row r="24" spans="1:10" ht="15.75" x14ac:dyDescent="0.25">
      <c r="A24" s="47" t="s">
        <v>13</v>
      </c>
      <c r="B24" s="47"/>
      <c r="C24" s="47"/>
      <c r="D24" s="47"/>
      <c r="E24" s="239">
        <f>E6+E15+E18+E22+E23</f>
        <v>87.013999999999996</v>
      </c>
      <c r="F24" s="239">
        <f t="shared" ref="F24:J24" si="2">F6+F15+F18+F22+F23</f>
        <v>665</v>
      </c>
      <c r="G24" s="239">
        <f t="shared" si="2"/>
        <v>16.7</v>
      </c>
      <c r="H24" s="239">
        <f t="shared" si="2"/>
        <v>19.300000000000004</v>
      </c>
      <c r="I24" s="239">
        <f t="shared" si="2"/>
        <v>78.7</v>
      </c>
      <c r="J24" s="239">
        <f t="shared" si="2"/>
        <v>555.29999999999995</v>
      </c>
    </row>
    <row r="26" spans="1:10" ht="15.75" thickBot="1" x14ac:dyDescent="0.3"/>
    <row r="27" spans="1:10" x14ac:dyDescent="0.25">
      <c r="A27" s="277" t="s">
        <v>0</v>
      </c>
      <c r="B27" s="279" t="s">
        <v>1</v>
      </c>
      <c r="C27" s="281"/>
      <c r="D27" s="281"/>
      <c r="E27" s="281"/>
      <c r="F27" s="281"/>
      <c r="G27" s="282" t="s">
        <v>6</v>
      </c>
      <c r="H27" s="282"/>
      <c r="I27" s="282"/>
      <c r="J27" s="295"/>
    </row>
    <row r="28" spans="1:10" ht="15.75" thickBot="1" x14ac:dyDescent="0.3">
      <c r="A28" s="278"/>
      <c r="B28" s="280"/>
      <c r="C28" s="42" t="s">
        <v>2</v>
      </c>
      <c r="D28" s="42" t="s">
        <v>3</v>
      </c>
      <c r="E28" s="42" t="s">
        <v>4</v>
      </c>
      <c r="F28" s="42" t="s">
        <v>5</v>
      </c>
      <c r="G28" s="43" t="s">
        <v>7</v>
      </c>
      <c r="H28" s="42" t="s">
        <v>8</v>
      </c>
      <c r="I28" s="42" t="s">
        <v>19</v>
      </c>
      <c r="J28" s="42" t="s">
        <v>9</v>
      </c>
    </row>
    <row r="29" spans="1:10" ht="18.75" x14ac:dyDescent="0.3">
      <c r="A29" s="53" t="s">
        <v>137</v>
      </c>
      <c r="B29" s="21"/>
      <c r="C29" s="22"/>
      <c r="D29" s="22"/>
      <c r="E29" s="22"/>
      <c r="F29" s="45"/>
      <c r="G29" s="22"/>
      <c r="H29" s="22"/>
      <c r="I29" s="22"/>
      <c r="J29" s="22"/>
    </row>
    <row r="30" spans="1:10" ht="15.75" x14ac:dyDescent="0.25">
      <c r="A30" s="25" t="s">
        <v>15</v>
      </c>
      <c r="B30" s="26"/>
      <c r="C30" s="27"/>
      <c r="D30" s="27"/>
      <c r="E30" s="37"/>
      <c r="F30" s="28"/>
      <c r="G30" s="64"/>
      <c r="H30" s="71"/>
      <c r="I30" s="64"/>
      <c r="J30" s="64"/>
    </row>
    <row r="31" spans="1:10" ht="45" x14ac:dyDescent="0.25">
      <c r="A31" s="40" t="s">
        <v>166</v>
      </c>
      <c r="B31" s="46"/>
      <c r="C31" s="16"/>
      <c r="D31" s="16"/>
      <c r="E31" s="213">
        <f>E32+E33+E34+E35+E36+E37+E38+E39</f>
        <v>44.406000000000006</v>
      </c>
      <c r="F31" s="217">
        <v>105</v>
      </c>
      <c r="G31" s="218">
        <v>12.6</v>
      </c>
      <c r="H31" s="218">
        <v>16.5</v>
      </c>
      <c r="I31" s="218">
        <v>12.4</v>
      </c>
      <c r="J31" s="218">
        <v>248.5</v>
      </c>
    </row>
    <row r="32" spans="1:10" ht="29.45" customHeight="1" x14ac:dyDescent="0.25">
      <c r="A32" s="18" t="s">
        <v>176</v>
      </c>
      <c r="B32" s="4">
        <v>337</v>
      </c>
      <c r="C32" s="2">
        <v>98</v>
      </c>
      <c r="D32" s="2">
        <v>67</v>
      </c>
      <c r="E32" s="9">
        <f>B32*C32/1000</f>
        <v>33.026000000000003</v>
      </c>
      <c r="F32" s="2"/>
      <c r="G32" s="2"/>
      <c r="H32" s="2"/>
      <c r="I32" s="2"/>
      <c r="J32" s="2"/>
    </row>
    <row r="33" spans="1:10" x14ac:dyDescent="0.25">
      <c r="A33" s="18" t="s">
        <v>20</v>
      </c>
      <c r="B33" s="4">
        <v>72</v>
      </c>
      <c r="C33" s="2">
        <v>19</v>
      </c>
      <c r="D33" s="2">
        <v>19</v>
      </c>
      <c r="E33" s="9">
        <f t="shared" ref="E33:E39" si="3">B33*C33/1000</f>
        <v>1.3680000000000001</v>
      </c>
      <c r="F33" s="2"/>
      <c r="G33" s="2"/>
      <c r="H33" s="2"/>
      <c r="I33" s="2"/>
      <c r="J33" s="2"/>
    </row>
    <row r="34" spans="1:10" x14ac:dyDescent="0.25">
      <c r="A34" s="49" t="s">
        <v>26</v>
      </c>
      <c r="B34" s="4">
        <v>41</v>
      </c>
      <c r="C34" s="32">
        <v>11</v>
      </c>
      <c r="D34" s="32">
        <v>9</v>
      </c>
      <c r="E34" s="9">
        <f t="shared" si="3"/>
        <v>0.45100000000000001</v>
      </c>
      <c r="F34" s="32"/>
      <c r="G34" s="32"/>
      <c r="H34" s="32"/>
      <c r="I34" s="32"/>
      <c r="J34" s="32"/>
    </row>
    <row r="35" spans="1:10" x14ac:dyDescent="0.25">
      <c r="A35" s="18" t="s">
        <v>17</v>
      </c>
      <c r="B35" s="4">
        <v>91</v>
      </c>
      <c r="C35" s="12">
        <v>20</v>
      </c>
      <c r="D35" s="12">
        <v>20</v>
      </c>
      <c r="E35" s="9">
        <f t="shared" si="3"/>
        <v>1.82</v>
      </c>
      <c r="F35" s="23"/>
      <c r="G35" s="23"/>
      <c r="H35" s="23"/>
      <c r="I35" s="23"/>
      <c r="J35" s="23"/>
    </row>
    <row r="36" spans="1:10" x14ac:dyDescent="0.25">
      <c r="A36" s="50" t="s">
        <v>32</v>
      </c>
      <c r="B36" s="48">
        <v>286</v>
      </c>
      <c r="C36" s="11">
        <v>7</v>
      </c>
      <c r="D36" s="11">
        <v>7</v>
      </c>
      <c r="E36" s="9">
        <f t="shared" si="3"/>
        <v>2.0019999999999998</v>
      </c>
      <c r="F36" s="11"/>
      <c r="G36" s="11"/>
      <c r="H36" s="11"/>
      <c r="I36" s="11"/>
      <c r="J36" s="11"/>
    </row>
    <row r="37" spans="1:10" x14ac:dyDescent="0.25">
      <c r="A37" s="50" t="s">
        <v>24</v>
      </c>
      <c r="B37" s="48">
        <v>54</v>
      </c>
      <c r="C37" s="11">
        <v>6</v>
      </c>
      <c r="D37" s="11">
        <v>6</v>
      </c>
      <c r="E37" s="9">
        <f t="shared" si="3"/>
        <v>0.32400000000000001</v>
      </c>
      <c r="F37" s="11"/>
      <c r="G37" s="11"/>
      <c r="H37" s="11"/>
      <c r="I37" s="11"/>
      <c r="J37" s="11"/>
    </row>
    <row r="38" spans="1:10" x14ac:dyDescent="0.25">
      <c r="A38" s="50" t="s">
        <v>40</v>
      </c>
      <c r="B38" s="48">
        <v>195</v>
      </c>
      <c r="C38" s="11">
        <v>2</v>
      </c>
      <c r="D38" s="11">
        <v>2</v>
      </c>
      <c r="E38" s="9">
        <f t="shared" si="3"/>
        <v>0.39</v>
      </c>
      <c r="F38" s="11"/>
      <c r="G38" s="11"/>
      <c r="H38" s="11"/>
      <c r="I38" s="11"/>
      <c r="J38" s="11"/>
    </row>
    <row r="39" spans="1:10" x14ac:dyDescent="0.25">
      <c r="A39" s="50" t="s">
        <v>39</v>
      </c>
      <c r="B39" s="48">
        <v>1005</v>
      </c>
      <c r="C39" s="11">
        <v>5</v>
      </c>
      <c r="D39" s="11">
        <v>5</v>
      </c>
      <c r="E39" s="9">
        <f t="shared" si="3"/>
        <v>5.0250000000000004</v>
      </c>
      <c r="F39" s="11"/>
      <c r="G39" s="11"/>
      <c r="H39" s="11"/>
      <c r="I39" s="11"/>
      <c r="J39" s="11"/>
    </row>
    <row r="40" spans="1:10" ht="30" x14ac:dyDescent="0.25">
      <c r="A40" s="241" t="s">
        <v>139</v>
      </c>
      <c r="B40" s="48"/>
      <c r="C40" s="55"/>
      <c r="D40" s="55"/>
      <c r="E40" s="206">
        <f>E41+E42</f>
        <v>15.42</v>
      </c>
      <c r="F40" s="225">
        <v>180</v>
      </c>
      <c r="G40" s="225">
        <v>4.4000000000000004</v>
      </c>
      <c r="H40" s="225">
        <v>4.3</v>
      </c>
      <c r="I40" s="225">
        <v>35</v>
      </c>
      <c r="J40" s="225">
        <v>196.6</v>
      </c>
    </row>
    <row r="41" spans="1:10" x14ac:dyDescent="0.25">
      <c r="A41" s="19" t="s">
        <v>42</v>
      </c>
      <c r="B41" s="48">
        <v>165</v>
      </c>
      <c r="C41" s="61">
        <v>63</v>
      </c>
      <c r="D41" s="61">
        <v>63</v>
      </c>
      <c r="E41" s="9">
        <f>B41*C41/1000</f>
        <v>10.395</v>
      </c>
      <c r="F41" s="61"/>
      <c r="G41" s="61"/>
      <c r="H41" s="61"/>
      <c r="I41" s="61"/>
      <c r="J41" s="61"/>
    </row>
    <row r="42" spans="1:10" x14ac:dyDescent="0.25">
      <c r="A42" s="50" t="s">
        <v>39</v>
      </c>
      <c r="B42" s="48">
        <v>1005</v>
      </c>
      <c r="C42" s="11">
        <v>5</v>
      </c>
      <c r="D42" s="11">
        <v>5</v>
      </c>
      <c r="E42" s="9">
        <f>B42*C42/1000</f>
        <v>5.0250000000000004</v>
      </c>
      <c r="F42" s="11"/>
      <c r="G42" s="11"/>
      <c r="H42" s="11"/>
      <c r="I42" s="11"/>
      <c r="J42" s="11"/>
    </row>
    <row r="43" spans="1:10" ht="30" x14ac:dyDescent="0.25">
      <c r="A43" s="36" t="s">
        <v>87</v>
      </c>
      <c r="B43" s="4"/>
      <c r="C43" s="7"/>
      <c r="D43" s="7"/>
      <c r="E43" s="206">
        <f>E44+E45+E46</f>
        <v>8.39</v>
      </c>
      <c r="F43" s="207">
        <v>200</v>
      </c>
      <c r="G43" s="207">
        <v>0.7</v>
      </c>
      <c r="H43" s="207">
        <v>0.1</v>
      </c>
      <c r="I43" s="207">
        <v>19.8</v>
      </c>
      <c r="J43" s="207">
        <v>82.9</v>
      </c>
    </row>
    <row r="44" spans="1:10" x14ac:dyDescent="0.25">
      <c r="A44" s="18" t="s">
        <v>38</v>
      </c>
      <c r="B44" s="4">
        <v>680</v>
      </c>
      <c r="C44" s="12">
        <v>2</v>
      </c>
      <c r="D44" s="12">
        <v>2</v>
      </c>
      <c r="E44" s="9">
        <f t="shared" ref="E44:E46" si="4">B44*C44/1000</f>
        <v>1.36</v>
      </c>
      <c r="F44" s="12"/>
      <c r="G44" s="12"/>
      <c r="H44" s="12"/>
      <c r="I44" s="12"/>
      <c r="J44" s="12"/>
    </row>
    <row r="45" spans="1:10" x14ac:dyDescent="0.25">
      <c r="A45" s="18" t="s">
        <v>73</v>
      </c>
      <c r="B45" s="4">
        <v>406</v>
      </c>
      <c r="C45" s="12">
        <v>15</v>
      </c>
      <c r="D45" s="12">
        <v>15</v>
      </c>
      <c r="E45" s="9">
        <f t="shared" si="4"/>
        <v>6.09</v>
      </c>
      <c r="F45" s="12"/>
      <c r="G45" s="12"/>
      <c r="H45" s="12"/>
      <c r="I45" s="12"/>
      <c r="J45" s="12"/>
    </row>
    <row r="46" spans="1:10" x14ac:dyDescent="0.25">
      <c r="A46" s="18" t="s">
        <v>12</v>
      </c>
      <c r="B46" s="4">
        <v>94</v>
      </c>
      <c r="C46" s="12">
        <v>10</v>
      </c>
      <c r="D46" s="12">
        <v>10</v>
      </c>
      <c r="E46" s="9">
        <f t="shared" si="4"/>
        <v>0.94</v>
      </c>
      <c r="F46" s="12"/>
      <c r="G46" s="12"/>
      <c r="H46" s="12"/>
      <c r="I46" s="12"/>
      <c r="J46" s="12"/>
    </row>
    <row r="47" spans="1:10" ht="30" x14ac:dyDescent="0.25">
      <c r="A47" s="36" t="s">
        <v>88</v>
      </c>
      <c r="B47" s="211">
        <v>123</v>
      </c>
      <c r="C47" s="7"/>
      <c r="D47" s="7"/>
      <c r="E47" s="206">
        <f>B47*F47/1000</f>
        <v>12.3</v>
      </c>
      <c r="F47" s="207">
        <v>100</v>
      </c>
      <c r="G47" s="207">
        <v>0.2</v>
      </c>
      <c r="H47" s="207">
        <v>0.3</v>
      </c>
      <c r="I47" s="207">
        <v>8.6</v>
      </c>
      <c r="J47" s="207">
        <v>37.9</v>
      </c>
    </row>
    <row r="48" spans="1:10" x14ac:dyDescent="0.25">
      <c r="A48" s="36" t="s">
        <v>53</v>
      </c>
      <c r="B48" s="4">
        <v>72</v>
      </c>
      <c r="C48" s="7"/>
      <c r="D48" s="7"/>
      <c r="E48" s="8">
        <f>B48*F48/1000</f>
        <v>1.44</v>
      </c>
      <c r="F48" s="7">
        <v>20</v>
      </c>
      <c r="G48" s="7">
        <v>1</v>
      </c>
      <c r="H48" s="7">
        <v>0.3</v>
      </c>
      <c r="I48" s="7">
        <v>8.1</v>
      </c>
      <c r="J48" s="7">
        <v>38.9</v>
      </c>
    </row>
    <row r="49" spans="1:10" x14ac:dyDescent="0.25">
      <c r="A49" s="36" t="s">
        <v>21</v>
      </c>
      <c r="B49" s="4">
        <v>72</v>
      </c>
      <c r="C49" s="24"/>
      <c r="D49" s="24"/>
      <c r="E49" s="8">
        <f>B49*F49/1000</f>
        <v>1.44</v>
      </c>
      <c r="F49" s="7">
        <v>20</v>
      </c>
      <c r="G49" s="7">
        <v>0.7</v>
      </c>
      <c r="H49" s="7">
        <v>0.1</v>
      </c>
      <c r="I49" s="7">
        <v>9.4</v>
      </c>
      <c r="J49" s="7">
        <v>41.3</v>
      </c>
    </row>
    <row r="50" spans="1:10" ht="15.75" x14ac:dyDescent="0.25">
      <c r="A50" s="47" t="s">
        <v>13</v>
      </c>
      <c r="B50" s="47"/>
      <c r="C50" s="47"/>
      <c r="D50" s="47"/>
      <c r="E50" s="62">
        <f>E31+E40+E43+E47+E48+E49</f>
        <v>83.396000000000001</v>
      </c>
      <c r="F50" s="239">
        <f t="shared" ref="F50:J50" si="5">F31+F40+F43+F47+F48+F49</f>
        <v>625</v>
      </c>
      <c r="G50" s="239">
        <f t="shared" si="5"/>
        <v>19.599999999999998</v>
      </c>
      <c r="H50" s="239">
        <f t="shared" si="5"/>
        <v>21.600000000000005</v>
      </c>
      <c r="I50" s="239">
        <f t="shared" si="5"/>
        <v>93.3</v>
      </c>
      <c r="J50" s="239">
        <f t="shared" si="5"/>
        <v>646.09999999999991</v>
      </c>
    </row>
  </sheetData>
  <mergeCells count="8">
    <mergeCell ref="A2:A3"/>
    <mergeCell ref="B2:B3"/>
    <mergeCell ref="C2:F2"/>
    <mergeCell ref="G2:J2"/>
    <mergeCell ref="A27:A28"/>
    <mergeCell ref="B27:B28"/>
    <mergeCell ref="C27:F27"/>
    <mergeCell ref="G27:J27"/>
  </mergeCells>
  <pageMargins left="0.31496062992125984" right="0.31496062992125984" top="0.74803149606299213" bottom="0.74803149606299213" header="0.31496062992125984" footer="0.31496062992125984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2" workbookViewId="0">
      <selection activeCell="M11" sqref="M11"/>
    </sheetView>
  </sheetViews>
  <sheetFormatPr defaultRowHeight="15" x14ac:dyDescent="0.25"/>
  <cols>
    <col min="1" max="1" width="26.5703125" customWidth="1"/>
    <col min="2" max="2" width="6.28515625" customWidth="1"/>
    <col min="3" max="3" width="6.5703125" customWidth="1"/>
    <col min="4" max="4" width="6.28515625" customWidth="1"/>
    <col min="5" max="6" width="7.5703125" customWidth="1"/>
    <col min="7" max="7" width="5.7109375" customWidth="1"/>
    <col min="8" max="8" width="6" customWidth="1"/>
    <col min="9" max="9" width="7.42578125" customWidth="1"/>
    <col min="10" max="10" width="7.140625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103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140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27.6" customHeight="1" x14ac:dyDescent="0.25">
      <c r="A6" s="124" t="s">
        <v>141</v>
      </c>
      <c r="B6" s="4"/>
      <c r="C6" s="7"/>
      <c r="D6" s="7"/>
      <c r="E6" s="206">
        <f>E7+E8+E9+E10</f>
        <v>23.957000000000001</v>
      </c>
      <c r="F6" s="221">
        <v>200</v>
      </c>
      <c r="G6" s="207">
        <v>5.0999999999999996</v>
      </c>
      <c r="H6" s="207">
        <v>7.1</v>
      </c>
      <c r="I6" s="207">
        <v>28</v>
      </c>
      <c r="J6" s="208">
        <v>196.3</v>
      </c>
    </row>
    <row r="7" spans="1:10" x14ac:dyDescent="0.25">
      <c r="A7" s="127" t="s">
        <v>31</v>
      </c>
      <c r="B7" s="4">
        <v>68</v>
      </c>
      <c r="C7" s="12">
        <v>20</v>
      </c>
      <c r="D7" s="12">
        <v>20</v>
      </c>
      <c r="E7" s="9">
        <f>B7*C7/1000</f>
        <v>1.36</v>
      </c>
      <c r="F7" s="12"/>
      <c r="G7" s="12"/>
      <c r="H7" s="12"/>
      <c r="I7" s="12"/>
      <c r="J7" s="70"/>
    </row>
    <row r="8" spans="1:10" x14ac:dyDescent="0.25">
      <c r="A8" s="125" t="s">
        <v>17</v>
      </c>
      <c r="B8" s="4">
        <v>91</v>
      </c>
      <c r="C8" s="32">
        <v>190</v>
      </c>
      <c r="D8" s="32">
        <v>190</v>
      </c>
      <c r="E8" s="9">
        <f t="shared" ref="E8:E10" si="0">B8*C8/1000</f>
        <v>17.29</v>
      </c>
      <c r="F8" s="60"/>
      <c r="G8" s="33"/>
      <c r="H8" s="33"/>
      <c r="I8" s="33"/>
      <c r="J8" s="126"/>
    </row>
    <row r="9" spans="1:10" x14ac:dyDescent="0.25">
      <c r="A9" s="125" t="s">
        <v>12</v>
      </c>
      <c r="B9" s="4">
        <v>94</v>
      </c>
      <c r="C9" s="32">
        <v>3</v>
      </c>
      <c r="D9" s="32">
        <v>3</v>
      </c>
      <c r="E9" s="9">
        <f t="shared" si="0"/>
        <v>0.28199999999999997</v>
      </c>
      <c r="F9" s="33"/>
      <c r="G9" s="33"/>
      <c r="H9" s="33"/>
      <c r="I9" s="33"/>
      <c r="J9" s="126"/>
    </row>
    <row r="10" spans="1:10" ht="15" customHeight="1" x14ac:dyDescent="0.25">
      <c r="A10" s="127" t="s">
        <v>71</v>
      </c>
      <c r="B10" s="4">
        <v>1005</v>
      </c>
      <c r="C10" s="12">
        <v>5</v>
      </c>
      <c r="D10" s="12">
        <v>5</v>
      </c>
      <c r="E10" s="9">
        <f t="shared" si="0"/>
        <v>5.0250000000000004</v>
      </c>
      <c r="F10" s="5"/>
      <c r="G10" s="5"/>
      <c r="H10" s="5"/>
      <c r="I10" s="5"/>
      <c r="J10" s="161"/>
    </row>
    <row r="11" spans="1:10" ht="42" customHeight="1" x14ac:dyDescent="0.25">
      <c r="A11" s="124" t="s">
        <v>143</v>
      </c>
      <c r="B11" s="4"/>
      <c r="C11" s="7"/>
      <c r="D11" s="7"/>
      <c r="E11" s="206">
        <f>E12+E13+E14+E15</f>
        <v>8.0019999999999989</v>
      </c>
      <c r="F11" s="207">
        <v>200</v>
      </c>
      <c r="G11" s="207">
        <v>0.2</v>
      </c>
      <c r="H11" s="207">
        <v>0</v>
      </c>
      <c r="I11" s="207">
        <v>15.5</v>
      </c>
      <c r="J11" s="208">
        <v>62.8</v>
      </c>
    </row>
    <row r="12" spans="1:10" x14ac:dyDescent="0.25">
      <c r="A12" s="127" t="s">
        <v>38</v>
      </c>
      <c r="B12" s="4">
        <v>680</v>
      </c>
      <c r="C12" s="12">
        <v>1</v>
      </c>
      <c r="D12" s="12">
        <v>1</v>
      </c>
      <c r="E12" s="9">
        <f t="shared" ref="E12:E15" si="1">B12*C12/1000</f>
        <v>0.68</v>
      </c>
      <c r="F12" s="23"/>
      <c r="G12" s="23"/>
      <c r="H12" s="23"/>
      <c r="I12" s="23"/>
      <c r="J12" s="148"/>
    </row>
    <row r="13" spans="1:10" x14ac:dyDescent="0.25">
      <c r="A13" s="127" t="s">
        <v>12</v>
      </c>
      <c r="B13" s="4">
        <v>94</v>
      </c>
      <c r="C13" s="12">
        <v>15</v>
      </c>
      <c r="D13" s="12">
        <v>15</v>
      </c>
      <c r="E13" s="9">
        <f t="shared" si="1"/>
        <v>1.41</v>
      </c>
      <c r="F13" s="23"/>
      <c r="G13" s="23"/>
      <c r="H13" s="23"/>
      <c r="I13" s="23"/>
      <c r="J13" s="148"/>
    </row>
    <row r="14" spans="1:10" x14ac:dyDescent="0.25">
      <c r="A14" s="127" t="s">
        <v>74</v>
      </c>
      <c r="B14" s="4">
        <v>190</v>
      </c>
      <c r="C14" s="12">
        <v>11</v>
      </c>
      <c r="D14" s="12">
        <v>10</v>
      </c>
      <c r="E14" s="9">
        <f t="shared" si="1"/>
        <v>2.09</v>
      </c>
      <c r="F14" s="23"/>
      <c r="G14" s="23"/>
      <c r="H14" s="23"/>
      <c r="I14" s="23"/>
      <c r="J14" s="148"/>
    </row>
    <row r="15" spans="1:10" x14ac:dyDescent="0.25">
      <c r="A15" s="127" t="s">
        <v>78</v>
      </c>
      <c r="B15" s="4">
        <v>182</v>
      </c>
      <c r="C15" s="12">
        <v>21</v>
      </c>
      <c r="D15" s="12">
        <v>20</v>
      </c>
      <c r="E15" s="9">
        <f t="shared" si="1"/>
        <v>3.8220000000000001</v>
      </c>
      <c r="F15" s="23"/>
      <c r="G15" s="23"/>
      <c r="H15" s="23"/>
      <c r="I15" s="23"/>
      <c r="J15" s="148"/>
    </row>
    <row r="16" spans="1:10" ht="27.6" customHeight="1" x14ac:dyDescent="0.25">
      <c r="A16" s="124" t="s">
        <v>142</v>
      </c>
      <c r="B16" s="4"/>
      <c r="C16" s="57"/>
      <c r="D16" s="57"/>
      <c r="E16" s="8">
        <f>E17+E18+E19+E20+E21+E22+E23+E24+E25</f>
        <v>27.411899999999999</v>
      </c>
      <c r="F16" s="52">
        <v>100</v>
      </c>
      <c r="G16" s="7">
        <v>3.8</v>
      </c>
      <c r="H16" s="7">
        <v>7.8</v>
      </c>
      <c r="I16" s="7">
        <v>41</v>
      </c>
      <c r="J16" s="69">
        <v>249.4</v>
      </c>
    </row>
    <row r="17" spans="1:10" ht="16.899999999999999" customHeight="1" x14ac:dyDescent="0.25">
      <c r="A17" s="128" t="s">
        <v>24</v>
      </c>
      <c r="B17" s="4">
        <v>54</v>
      </c>
      <c r="C17" s="32">
        <v>67</v>
      </c>
      <c r="D17" s="32">
        <v>67</v>
      </c>
      <c r="E17" s="34">
        <f>B17*C17/1000</f>
        <v>3.6179999999999999</v>
      </c>
      <c r="F17" s="79"/>
      <c r="G17" s="33"/>
      <c r="H17" s="33"/>
      <c r="I17" s="33"/>
      <c r="J17" s="126"/>
    </row>
    <row r="18" spans="1:10" ht="15.6" customHeight="1" x14ac:dyDescent="0.25">
      <c r="A18" s="125" t="s">
        <v>145</v>
      </c>
      <c r="B18" s="4">
        <v>54</v>
      </c>
      <c r="C18" s="32">
        <v>3.3</v>
      </c>
      <c r="D18" s="32">
        <v>3.3</v>
      </c>
      <c r="E18" s="34">
        <f t="shared" ref="E18:E25" si="2">B18*C18/1000</f>
        <v>0.1782</v>
      </c>
      <c r="F18" s="79"/>
      <c r="G18" s="33"/>
      <c r="H18" s="33"/>
      <c r="I18" s="33"/>
      <c r="J18" s="126"/>
    </row>
    <row r="19" spans="1:10" ht="16.899999999999999" customHeight="1" x14ac:dyDescent="0.25">
      <c r="A19" s="125" t="s">
        <v>12</v>
      </c>
      <c r="B19" s="4">
        <v>94</v>
      </c>
      <c r="C19" s="32">
        <v>12</v>
      </c>
      <c r="D19" s="32">
        <v>12</v>
      </c>
      <c r="E19" s="34">
        <f t="shared" si="2"/>
        <v>1.1279999999999999</v>
      </c>
      <c r="F19" s="79"/>
      <c r="G19" s="33"/>
      <c r="H19" s="33"/>
      <c r="I19" s="33"/>
      <c r="J19" s="126"/>
    </row>
    <row r="20" spans="1:10" ht="16.899999999999999" customHeight="1" x14ac:dyDescent="0.25">
      <c r="A20" s="125" t="s">
        <v>146</v>
      </c>
      <c r="B20" s="4">
        <v>94</v>
      </c>
      <c r="C20" s="32">
        <v>3</v>
      </c>
      <c r="D20" s="32">
        <v>3</v>
      </c>
      <c r="E20" s="34">
        <f t="shared" si="2"/>
        <v>0.28199999999999997</v>
      </c>
      <c r="F20" s="79"/>
      <c r="G20" s="33"/>
      <c r="H20" s="33"/>
      <c r="I20" s="33"/>
      <c r="J20" s="126"/>
    </row>
    <row r="21" spans="1:10" ht="16.899999999999999" customHeight="1" x14ac:dyDescent="0.25">
      <c r="A21" s="125" t="s">
        <v>39</v>
      </c>
      <c r="B21" s="4">
        <v>1005</v>
      </c>
      <c r="C21" s="32">
        <v>16</v>
      </c>
      <c r="D21" s="32">
        <v>16</v>
      </c>
      <c r="E21" s="34">
        <f t="shared" si="2"/>
        <v>16.079999999999998</v>
      </c>
      <c r="F21" s="79"/>
      <c r="G21" s="33"/>
      <c r="H21" s="33"/>
      <c r="I21" s="33"/>
      <c r="J21" s="126"/>
    </row>
    <row r="22" spans="1:10" ht="13.9" customHeight="1" x14ac:dyDescent="0.25">
      <c r="A22" s="125" t="s">
        <v>147</v>
      </c>
      <c r="B22" s="4">
        <v>286</v>
      </c>
      <c r="C22" s="32">
        <v>2</v>
      </c>
      <c r="D22" s="32">
        <v>2</v>
      </c>
      <c r="E22" s="34">
        <f t="shared" si="2"/>
        <v>0.57199999999999995</v>
      </c>
      <c r="F22" s="79"/>
      <c r="G22" s="33"/>
      <c r="H22" s="33"/>
      <c r="I22" s="33"/>
      <c r="J22" s="126"/>
    </row>
    <row r="23" spans="1:10" ht="14.45" customHeight="1" x14ac:dyDescent="0.25">
      <c r="A23" s="125" t="s">
        <v>180</v>
      </c>
      <c r="B23" s="4">
        <v>1842</v>
      </c>
      <c r="C23" s="32">
        <v>1.6</v>
      </c>
      <c r="D23" s="32">
        <v>1.6</v>
      </c>
      <c r="E23" s="34">
        <f t="shared" si="2"/>
        <v>2.9472000000000005</v>
      </c>
      <c r="F23" s="79"/>
      <c r="G23" s="33"/>
      <c r="H23" s="33"/>
      <c r="I23" s="33"/>
      <c r="J23" s="126"/>
    </row>
    <row r="24" spans="1:10" ht="15.6" customHeight="1" x14ac:dyDescent="0.25">
      <c r="A24" s="125" t="s">
        <v>17</v>
      </c>
      <c r="B24" s="4">
        <v>91</v>
      </c>
      <c r="C24" s="32">
        <v>28</v>
      </c>
      <c r="D24" s="32">
        <v>28</v>
      </c>
      <c r="E24" s="34">
        <f t="shared" si="2"/>
        <v>2.548</v>
      </c>
      <c r="F24" s="79"/>
      <c r="G24" s="33"/>
      <c r="H24" s="33"/>
      <c r="I24" s="33"/>
      <c r="J24" s="126"/>
    </row>
    <row r="25" spans="1:10" ht="28.15" customHeight="1" x14ac:dyDescent="0.25">
      <c r="A25" s="125" t="s">
        <v>148</v>
      </c>
      <c r="B25" s="4">
        <v>195</v>
      </c>
      <c r="C25" s="32">
        <v>0.3</v>
      </c>
      <c r="D25" s="32">
        <v>0.3</v>
      </c>
      <c r="E25" s="34">
        <f t="shared" si="2"/>
        <v>5.8500000000000003E-2</v>
      </c>
      <c r="F25" s="79"/>
      <c r="G25" s="33"/>
      <c r="H25" s="33"/>
      <c r="I25" s="33"/>
      <c r="J25" s="126"/>
    </row>
    <row r="26" spans="1:10" x14ac:dyDescent="0.25">
      <c r="A26" s="124" t="s">
        <v>144</v>
      </c>
      <c r="B26" s="4">
        <v>338</v>
      </c>
      <c r="C26" s="57"/>
      <c r="D26" s="57"/>
      <c r="E26" s="8">
        <f>B26*F26/1000</f>
        <v>5.07</v>
      </c>
      <c r="F26" s="7">
        <v>15</v>
      </c>
      <c r="G26" s="7">
        <v>0.4</v>
      </c>
      <c r="H26" s="7">
        <v>0.5</v>
      </c>
      <c r="I26" s="7">
        <v>5.4</v>
      </c>
      <c r="J26" s="69">
        <v>27.7</v>
      </c>
    </row>
    <row r="27" spans="1:10" x14ac:dyDescent="0.25">
      <c r="A27" s="124" t="s">
        <v>53</v>
      </c>
      <c r="B27" s="4">
        <v>72</v>
      </c>
      <c r="C27" s="57"/>
      <c r="D27" s="57"/>
      <c r="E27" s="8">
        <f>B27*F27/1000</f>
        <v>1.44</v>
      </c>
      <c r="F27" s="7">
        <v>20</v>
      </c>
      <c r="G27" s="7">
        <v>1</v>
      </c>
      <c r="H27" s="7">
        <v>0.3</v>
      </c>
      <c r="I27" s="7">
        <v>8.1</v>
      </c>
      <c r="J27" s="69">
        <v>38.9</v>
      </c>
    </row>
    <row r="28" spans="1:10" x14ac:dyDescent="0.25">
      <c r="A28" s="124"/>
      <c r="B28" s="4"/>
      <c r="C28" s="57"/>
      <c r="D28" s="57"/>
      <c r="E28" s="7"/>
      <c r="F28" s="7"/>
      <c r="G28" s="7"/>
      <c r="H28" s="7"/>
      <c r="I28" s="7"/>
      <c r="J28" s="69"/>
    </row>
    <row r="29" spans="1:10" ht="16.5" thickBot="1" x14ac:dyDescent="0.3">
      <c r="A29" s="140" t="s">
        <v>13</v>
      </c>
      <c r="B29" s="130"/>
      <c r="C29" s="130"/>
      <c r="D29" s="130"/>
      <c r="E29" s="158">
        <f>E6+E11+E16+E26+E27</f>
        <v>65.880899999999997</v>
      </c>
      <c r="F29" s="162">
        <f t="shared" ref="F29:J29" si="3">F6+F11+F16+F26+F27</f>
        <v>535</v>
      </c>
      <c r="G29" s="162">
        <f t="shared" si="3"/>
        <v>10.5</v>
      </c>
      <c r="H29" s="162">
        <f t="shared" si="3"/>
        <v>15.7</v>
      </c>
      <c r="I29" s="162">
        <f t="shared" si="3"/>
        <v>98</v>
      </c>
      <c r="J29" s="162">
        <f t="shared" si="3"/>
        <v>575.1</v>
      </c>
    </row>
    <row r="31" spans="1:10" ht="15.75" thickBot="1" x14ac:dyDescent="0.3"/>
    <row r="32" spans="1:10" x14ac:dyDescent="0.25">
      <c r="A32" s="277" t="s">
        <v>0</v>
      </c>
      <c r="B32" s="279" t="s">
        <v>1</v>
      </c>
      <c r="C32" s="281"/>
      <c r="D32" s="281"/>
      <c r="E32" s="281"/>
      <c r="F32" s="281"/>
      <c r="G32" s="282" t="s">
        <v>6</v>
      </c>
      <c r="H32" s="282"/>
      <c r="I32" s="282"/>
      <c r="J32" s="283"/>
    </row>
    <row r="33" spans="1:10" ht="15.75" thickBot="1" x14ac:dyDescent="0.3">
      <c r="A33" s="278"/>
      <c r="B33" s="280"/>
      <c r="C33" s="42" t="s">
        <v>2</v>
      </c>
      <c r="D33" s="42" t="s">
        <v>3</v>
      </c>
      <c r="E33" s="42" t="s">
        <v>4</v>
      </c>
      <c r="F33" s="103" t="s">
        <v>5</v>
      </c>
      <c r="G33" s="43" t="s">
        <v>7</v>
      </c>
      <c r="H33" s="42" t="s">
        <v>8</v>
      </c>
      <c r="I33" s="42" t="s">
        <v>19</v>
      </c>
      <c r="J33" s="44" t="s">
        <v>9</v>
      </c>
    </row>
    <row r="34" spans="1:10" ht="18.75" x14ac:dyDescent="0.3">
      <c r="A34" s="53" t="s">
        <v>140</v>
      </c>
      <c r="B34" s="21"/>
      <c r="C34" s="22"/>
      <c r="D34" s="22"/>
      <c r="E34" s="22"/>
      <c r="F34" s="45"/>
      <c r="G34" s="22"/>
      <c r="H34" s="22"/>
      <c r="I34" s="22"/>
      <c r="J34" s="41"/>
    </row>
    <row r="35" spans="1:10" ht="15.75" x14ac:dyDescent="0.25">
      <c r="A35" s="136" t="s">
        <v>15</v>
      </c>
      <c r="B35" s="26"/>
      <c r="C35" s="27"/>
      <c r="D35" s="27"/>
      <c r="E35" s="37"/>
      <c r="F35" s="28"/>
      <c r="G35" s="39"/>
      <c r="H35" s="39"/>
      <c r="I35" s="39"/>
      <c r="J35" s="145"/>
    </row>
    <row r="36" spans="1:10" ht="30" x14ac:dyDescent="0.25">
      <c r="A36" s="124" t="s">
        <v>141</v>
      </c>
      <c r="B36" s="4"/>
      <c r="C36" s="7"/>
      <c r="D36" s="7"/>
      <c r="E36" s="206">
        <f>E37+E38+E39+E40</f>
        <v>23.957000000000001</v>
      </c>
      <c r="F36" s="221">
        <v>200</v>
      </c>
      <c r="G36" s="207">
        <v>5.0999999999999996</v>
      </c>
      <c r="H36" s="207">
        <v>7.1</v>
      </c>
      <c r="I36" s="207">
        <v>28</v>
      </c>
      <c r="J36" s="208">
        <v>196.3</v>
      </c>
    </row>
    <row r="37" spans="1:10" x14ac:dyDescent="0.25">
      <c r="A37" s="127" t="s">
        <v>31</v>
      </c>
      <c r="B37" s="4">
        <v>68</v>
      </c>
      <c r="C37" s="12">
        <v>20</v>
      </c>
      <c r="D37" s="12">
        <v>20</v>
      </c>
      <c r="E37" s="9">
        <f>B37*C37/1000</f>
        <v>1.36</v>
      </c>
      <c r="F37" s="12"/>
      <c r="G37" s="12"/>
      <c r="H37" s="12"/>
      <c r="I37" s="12"/>
      <c r="J37" s="70"/>
    </row>
    <row r="38" spans="1:10" x14ac:dyDescent="0.25">
      <c r="A38" s="125" t="s">
        <v>17</v>
      </c>
      <c r="B38" s="4">
        <v>91</v>
      </c>
      <c r="C38" s="32">
        <v>190</v>
      </c>
      <c r="D38" s="32">
        <v>190</v>
      </c>
      <c r="E38" s="9">
        <f t="shared" ref="E38:E40" si="4">B38*C38/1000</f>
        <v>17.29</v>
      </c>
      <c r="F38" s="60"/>
      <c r="G38" s="33"/>
      <c r="H38" s="33"/>
      <c r="I38" s="33"/>
      <c r="J38" s="126"/>
    </row>
    <row r="39" spans="1:10" x14ac:dyDescent="0.25">
      <c r="A39" s="125" t="s">
        <v>12</v>
      </c>
      <c r="B39" s="4">
        <v>94</v>
      </c>
      <c r="C39" s="32">
        <v>3</v>
      </c>
      <c r="D39" s="32">
        <v>3</v>
      </c>
      <c r="E39" s="9">
        <f t="shared" si="4"/>
        <v>0.28199999999999997</v>
      </c>
      <c r="F39" s="33"/>
      <c r="G39" s="33"/>
      <c r="H39" s="33"/>
      <c r="I39" s="33"/>
      <c r="J39" s="126"/>
    </row>
    <row r="40" spans="1:10" x14ac:dyDescent="0.25">
      <c r="A40" s="127" t="s">
        <v>71</v>
      </c>
      <c r="B40" s="4">
        <v>1005</v>
      </c>
      <c r="C40" s="12">
        <v>5</v>
      </c>
      <c r="D40" s="12">
        <v>5</v>
      </c>
      <c r="E40" s="9">
        <f t="shared" si="4"/>
        <v>5.0250000000000004</v>
      </c>
      <c r="F40" s="5"/>
      <c r="G40" s="5"/>
      <c r="H40" s="5"/>
      <c r="I40" s="5"/>
      <c r="J40" s="161"/>
    </row>
    <row r="41" spans="1:10" ht="45" x14ac:dyDescent="0.25">
      <c r="A41" s="124" t="s">
        <v>143</v>
      </c>
      <c r="B41" s="4"/>
      <c r="C41" s="7"/>
      <c r="D41" s="7"/>
      <c r="E41" s="206">
        <f>E42+E43+E44+E45</f>
        <v>8.6819999999999986</v>
      </c>
      <c r="F41" s="207">
        <v>200</v>
      </c>
      <c r="G41" s="207">
        <v>0.2</v>
      </c>
      <c r="H41" s="207">
        <v>0</v>
      </c>
      <c r="I41" s="207">
        <v>15.5</v>
      </c>
      <c r="J41" s="208">
        <v>62.8</v>
      </c>
    </row>
    <row r="42" spans="1:10" x14ac:dyDescent="0.25">
      <c r="A42" s="127" t="s">
        <v>38</v>
      </c>
      <c r="B42" s="4">
        <v>680</v>
      </c>
      <c r="C42" s="12">
        <v>2</v>
      </c>
      <c r="D42" s="12">
        <v>2</v>
      </c>
      <c r="E42" s="9">
        <f t="shared" ref="E42:E45" si="5">B42*C42/1000</f>
        <v>1.36</v>
      </c>
      <c r="F42" s="23"/>
      <c r="G42" s="23"/>
      <c r="H42" s="23"/>
      <c r="I42" s="23"/>
      <c r="J42" s="148"/>
    </row>
    <row r="43" spans="1:10" x14ac:dyDescent="0.25">
      <c r="A43" s="127" t="s">
        <v>12</v>
      </c>
      <c r="B43" s="4">
        <v>94</v>
      </c>
      <c r="C43" s="12">
        <v>15</v>
      </c>
      <c r="D43" s="12">
        <v>15</v>
      </c>
      <c r="E43" s="9">
        <f t="shared" si="5"/>
        <v>1.41</v>
      </c>
      <c r="F43" s="23"/>
      <c r="G43" s="23"/>
      <c r="H43" s="23"/>
      <c r="I43" s="23"/>
      <c r="J43" s="148"/>
    </row>
    <row r="44" spans="1:10" x14ac:dyDescent="0.25">
      <c r="A44" s="127" t="s">
        <v>74</v>
      </c>
      <c r="B44" s="4">
        <v>190</v>
      </c>
      <c r="C44" s="12">
        <v>11</v>
      </c>
      <c r="D44" s="12">
        <v>10</v>
      </c>
      <c r="E44" s="9">
        <f t="shared" si="5"/>
        <v>2.09</v>
      </c>
      <c r="F44" s="23"/>
      <c r="G44" s="23"/>
      <c r="H44" s="23"/>
      <c r="I44" s="23"/>
      <c r="J44" s="148"/>
    </row>
    <row r="45" spans="1:10" x14ac:dyDescent="0.25">
      <c r="A45" s="127" t="s">
        <v>78</v>
      </c>
      <c r="B45" s="4">
        <v>182</v>
      </c>
      <c r="C45" s="12">
        <v>21</v>
      </c>
      <c r="D45" s="12">
        <v>20</v>
      </c>
      <c r="E45" s="9">
        <f t="shared" si="5"/>
        <v>3.8220000000000001</v>
      </c>
      <c r="F45" s="23"/>
      <c r="G45" s="23"/>
      <c r="H45" s="23"/>
      <c r="I45" s="23"/>
      <c r="J45" s="148"/>
    </row>
    <row r="46" spans="1:10" ht="30" x14ac:dyDescent="0.25">
      <c r="A46" s="124" t="s">
        <v>142</v>
      </c>
      <c r="B46" s="4"/>
      <c r="C46" s="57"/>
      <c r="D46" s="57"/>
      <c r="E46" s="206">
        <f>E47+E48+E49+E50+E51+E52+E53+E54+E55</f>
        <v>27.411899999999999</v>
      </c>
      <c r="F46" s="228">
        <v>100</v>
      </c>
      <c r="G46" s="207">
        <v>3.8</v>
      </c>
      <c r="H46" s="207">
        <v>7.8</v>
      </c>
      <c r="I46" s="207">
        <v>41</v>
      </c>
      <c r="J46" s="208">
        <v>249.4</v>
      </c>
    </row>
    <row r="47" spans="1:10" x14ac:dyDescent="0.25">
      <c r="A47" s="128" t="s">
        <v>24</v>
      </c>
      <c r="B47" s="4">
        <v>54</v>
      </c>
      <c r="C47" s="32">
        <v>67</v>
      </c>
      <c r="D47" s="32">
        <v>67</v>
      </c>
      <c r="E47" s="34">
        <f>B47*C47/1000</f>
        <v>3.6179999999999999</v>
      </c>
      <c r="F47" s="79"/>
      <c r="G47" s="33"/>
      <c r="H47" s="33"/>
      <c r="I47" s="33"/>
      <c r="J47" s="126"/>
    </row>
    <row r="48" spans="1:10" ht="30" x14ac:dyDescent="0.25">
      <c r="A48" s="125" t="s">
        <v>145</v>
      </c>
      <c r="B48" s="4">
        <v>54</v>
      </c>
      <c r="C48" s="32">
        <v>3.3</v>
      </c>
      <c r="D48" s="32">
        <v>3.3</v>
      </c>
      <c r="E48" s="34">
        <f t="shared" ref="E48:E55" si="6">B48*C48/1000</f>
        <v>0.1782</v>
      </c>
      <c r="F48" s="79"/>
      <c r="G48" s="33"/>
      <c r="H48" s="33"/>
      <c r="I48" s="33"/>
      <c r="J48" s="126"/>
    </row>
    <row r="49" spans="1:10" x14ac:dyDescent="0.25">
      <c r="A49" s="125" t="s">
        <v>12</v>
      </c>
      <c r="B49" s="4">
        <v>94</v>
      </c>
      <c r="C49" s="32">
        <v>12</v>
      </c>
      <c r="D49" s="32">
        <v>12</v>
      </c>
      <c r="E49" s="34">
        <f t="shared" si="6"/>
        <v>1.1279999999999999</v>
      </c>
      <c r="F49" s="79"/>
      <c r="G49" s="33"/>
      <c r="H49" s="33"/>
      <c r="I49" s="33"/>
      <c r="J49" s="126"/>
    </row>
    <row r="50" spans="1:10" x14ac:dyDescent="0.25">
      <c r="A50" s="125" t="s">
        <v>146</v>
      </c>
      <c r="B50" s="4">
        <v>94</v>
      </c>
      <c r="C50" s="32">
        <v>3</v>
      </c>
      <c r="D50" s="32">
        <v>3</v>
      </c>
      <c r="E50" s="34">
        <f t="shared" si="6"/>
        <v>0.28199999999999997</v>
      </c>
      <c r="F50" s="79"/>
      <c r="G50" s="33"/>
      <c r="H50" s="33"/>
      <c r="I50" s="33"/>
      <c r="J50" s="126"/>
    </row>
    <row r="51" spans="1:10" x14ac:dyDescent="0.25">
      <c r="A51" s="125" t="s">
        <v>39</v>
      </c>
      <c r="B51" s="4">
        <v>1005</v>
      </c>
      <c r="C51" s="32">
        <v>16</v>
      </c>
      <c r="D51" s="32">
        <v>16</v>
      </c>
      <c r="E51" s="34">
        <f t="shared" si="6"/>
        <v>16.079999999999998</v>
      </c>
      <c r="F51" s="79"/>
      <c r="G51" s="33"/>
      <c r="H51" s="33"/>
      <c r="I51" s="33"/>
      <c r="J51" s="126"/>
    </row>
    <row r="52" spans="1:10" x14ac:dyDescent="0.25">
      <c r="A52" s="125" t="s">
        <v>147</v>
      </c>
      <c r="B52" s="4">
        <v>286</v>
      </c>
      <c r="C52" s="32">
        <v>2</v>
      </c>
      <c r="D52" s="32">
        <v>2</v>
      </c>
      <c r="E52" s="34">
        <f t="shared" si="6"/>
        <v>0.57199999999999995</v>
      </c>
      <c r="F52" s="79"/>
      <c r="G52" s="33"/>
      <c r="H52" s="33"/>
      <c r="I52" s="33"/>
      <c r="J52" s="126"/>
    </row>
    <row r="53" spans="1:10" x14ac:dyDescent="0.25">
      <c r="A53" s="125" t="s">
        <v>177</v>
      </c>
      <c r="B53" s="4">
        <v>1842</v>
      </c>
      <c r="C53" s="32">
        <v>1.6</v>
      </c>
      <c r="D53" s="32">
        <v>1.6</v>
      </c>
      <c r="E53" s="34">
        <f t="shared" si="6"/>
        <v>2.9472000000000005</v>
      </c>
      <c r="F53" s="79"/>
      <c r="G53" s="33"/>
      <c r="H53" s="33"/>
      <c r="I53" s="33"/>
      <c r="J53" s="126"/>
    </row>
    <row r="54" spans="1:10" x14ac:dyDescent="0.25">
      <c r="A54" s="125" t="s">
        <v>17</v>
      </c>
      <c r="B54" s="4">
        <v>91</v>
      </c>
      <c r="C54" s="32">
        <v>28</v>
      </c>
      <c r="D54" s="32">
        <v>28</v>
      </c>
      <c r="E54" s="34">
        <f t="shared" si="6"/>
        <v>2.548</v>
      </c>
      <c r="F54" s="79"/>
      <c r="G54" s="33"/>
      <c r="H54" s="33"/>
      <c r="I54" s="33"/>
      <c r="J54" s="126"/>
    </row>
    <row r="55" spans="1:10" ht="30" x14ac:dyDescent="0.25">
      <c r="A55" s="125" t="s">
        <v>148</v>
      </c>
      <c r="B55" s="4">
        <v>195</v>
      </c>
      <c r="C55" s="32">
        <v>0.3</v>
      </c>
      <c r="D55" s="32">
        <v>0.3</v>
      </c>
      <c r="E55" s="34">
        <f t="shared" si="6"/>
        <v>5.8500000000000003E-2</v>
      </c>
      <c r="F55" s="79"/>
      <c r="G55" s="33"/>
      <c r="H55" s="33"/>
      <c r="I55" s="33"/>
      <c r="J55" s="126"/>
    </row>
    <row r="56" spans="1:10" x14ac:dyDescent="0.25">
      <c r="A56" s="124" t="s">
        <v>144</v>
      </c>
      <c r="B56" s="4">
        <v>338</v>
      </c>
      <c r="C56" s="57"/>
      <c r="D56" s="57"/>
      <c r="E56" s="8">
        <f>B56*F56/1000</f>
        <v>5.07</v>
      </c>
      <c r="F56" s="7">
        <v>15</v>
      </c>
      <c r="G56" s="7">
        <v>0.4</v>
      </c>
      <c r="H56" s="7">
        <v>0.5</v>
      </c>
      <c r="I56" s="7">
        <v>5.4</v>
      </c>
      <c r="J56" s="69">
        <v>27.7</v>
      </c>
    </row>
    <row r="57" spans="1:10" x14ac:dyDescent="0.25">
      <c r="A57" s="124" t="s">
        <v>53</v>
      </c>
      <c r="B57" s="4">
        <v>72</v>
      </c>
      <c r="C57" s="57"/>
      <c r="D57" s="57"/>
      <c r="E57" s="8">
        <f>B57*F57/1000</f>
        <v>1.44</v>
      </c>
      <c r="F57" s="7">
        <v>20</v>
      </c>
      <c r="G57" s="7">
        <v>1</v>
      </c>
      <c r="H57" s="7">
        <v>0.3</v>
      </c>
      <c r="I57" s="7">
        <v>8.1</v>
      </c>
      <c r="J57" s="69">
        <v>38.9</v>
      </c>
    </row>
    <row r="58" spans="1:10" x14ac:dyDescent="0.25">
      <c r="A58" s="124"/>
      <c r="B58" s="4"/>
      <c r="C58" s="57"/>
      <c r="D58" s="57"/>
      <c r="E58" s="7"/>
      <c r="F58" s="7"/>
      <c r="G58" s="7"/>
      <c r="H58" s="7"/>
      <c r="I58" s="7"/>
      <c r="J58" s="69"/>
    </row>
    <row r="59" spans="1:10" ht="16.5" thickBot="1" x14ac:dyDescent="0.3">
      <c r="A59" s="140" t="s">
        <v>13</v>
      </c>
      <c r="B59" s="130"/>
      <c r="C59" s="130"/>
      <c r="D59" s="130"/>
      <c r="E59" s="158">
        <f>E36+E41+E46+E56+E57</f>
        <v>66.560900000000004</v>
      </c>
      <c r="F59" s="162">
        <f t="shared" ref="F59:J59" si="7">F36+F41+F46+F56+F57</f>
        <v>535</v>
      </c>
      <c r="G59" s="162">
        <f t="shared" si="7"/>
        <v>10.5</v>
      </c>
      <c r="H59" s="162">
        <f t="shared" si="7"/>
        <v>15.7</v>
      </c>
      <c r="I59" s="162">
        <f t="shared" si="7"/>
        <v>98</v>
      </c>
      <c r="J59" s="162">
        <f t="shared" si="7"/>
        <v>575.1</v>
      </c>
    </row>
  </sheetData>
  <mergeCells count="8">
    <mergeCell ref="A2:A3"/>
    <mergeCell ref="B2:B3"/>
    <mergeCell ref="C2:F2"/>
    <mergeCell ref="G2:J2"/>
    <mergeCell ref="A32:A33"/>
    <mergeCell ref="B32:B33"/>
    <mergeCell ref="C32:F32"/>
    <mergeCell ref="G32:J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opLeftCell="A37" workbookViewId="0">
      <selection activeCell="B38" sqref="B38"/>
    </sheetView>
  </sheetViews>
  <sheetFormatPr defaultRowHeight="15" x14ac:dyDescent="0.25"/>
  <cols>
    <col min="1" max="1" width="25.28515625" customWidth="1"/>
    <col min="2" max="2" width="5.7109375" bestFit="1" customWidth="1"/>
    <col min="3" max="4" width="6.42578125" customWidth="1"/>
    <col min="5" max="5" width="7.7109375" customWidth="1"/>
    <col min="6" max="6" width="7" customWidth="1"/>
    <col min="7" max="7" width="5.85546875" customWidth="1"/>
    <col min="8" max="8" width="6.28515625" customWidth="1"/>
    <col min="9" max="9" width="6.140625" customWidth="1"/>
    <col min="10" max="10" width="7.140625" customWidth="1"/>
  </cols>
  <sheetData>
    <row r="1" spans="1:10" x14ac:dyDescent="0.25">
      <c r="A1" s="277" t="s">
        <v>0</v>
      </c>
      <c r="B1" s="279" t="s">
        <v>1</v>
      </c>
      <c r="C1" s="281"/>
      <c r="D1" s="281"/>
      <c r="E1" s="281"/>
      <c r="F1" s="281"/>
      <c r="G1" s="282" t="s">
        <v>6</v>
      </c>
      <c r="H1" s="282"/>
      <c r="I1" s="282"/>
      <c r="J1" s="283"/>
    </row>
    <row r="2" spans="1:10" ht="15.75" thickBot="1" x14ac:dyDescent="0.3">
      <c r="A2" s="278"/>
      <c r="B2" s="280"/>
      <c r="C2" s="42" t="s">
        <v>2</v>
      </c>
      <c r="D2" s="42" t="s">
        <v>3</v>
      </c>
      <c r="E2" s="42" t="s">
        <v>4</v>
      </c>
      <c r="F2" s="42" t="s">
        <v>5</v>
      </c>
      <c r="G2" s="43" t="s">
        <v>7</v>
      </c>
      <c r="H2" s="42" t="s">
        <v>8</v>
      </c>
      <c r="I2" s="42" t="s">
        <v>19</v>
      </c>
      <c r="J2" s="44" t="s">
        <v>9</v>
      </c>
    </row>
    <row r="3" spans="1:10" ht="18.75" x14ac:dyDescent="0.3">
      <c r="A3" s="53" t="s">
        <v>149</v>
      </c>
      <c r="B3" s="21"/>
      <c r="C3" s="22"/>
      <c r="D3" s="22"/>
      <c r="E3" s="22"/>
      <c r="F3" s="45"/>
      <c r="G3" s="22"/>
      <c r="H3" s="22"/>
      <c r="I3" s="22"/>
      <c r="J3" s="41"/>
    </row>
    <row r="4" spans="1:10" ht="15.75" x14ac:dyDescent="0.25">
      <c r="A4" s="136" t="s">
        <v>15</v>
      </c>
      <c r="B4" s="26"/>
      <c r="C4" s="27"/>
      <c r="D4" s="27"/>
      <c r="E4" s="37"/>
      <c r="F4" s="28"/>
      <c r="G4" s="39"/>
      <c r="H4" s="39"/>
      <c r="I4" s="39"/>
      <c r="J4" s="145"/>
    </row>
    <row r="5" spans="1:10" ht="45" x14ac:dyDescent="0.25">
      <c r="A5" s="138" t="s">
        <v>150</v>
      </c>
      <c r="B5" s="46"/>
      <c r="C5" s="16"/>
      <c r="D5" s="16"/>
      <c r="E5" s="213">
        <f>E6+E7+E8+E9+E10+E11+E12+E13+E15</f>
        <v>119.08480000000003</v>
      </c>
      <c r="F5" s="218">
        <v>200</v>
      </c>
      <c r="G5" s="218">
        <v>18.100000000000001</v>
      </c>
      <c r="H5" s="218">
        <v>12.8</v>
      </c>
      <c r="I5" s="218">
        <v>26.1</v>
      </c>
      <c r="J5" s="219">
        <v>292</v>
      </c>
    </row>
    <row r="6" spans="1:10" x14ac:dyDescent="0.25">
      <c r="A6" s="127" t="s">
        <v>30</v>
      </c>
      <c r="B6" s="4">
        <v>554</v>
      </c>
      <c r="C6" s="2">
        <v>173</v>
      </c>
      <c r="D6" s="2">
        <v>172</v>
      </c>
      <c r="E6" s="6">
        <f>B6*C6/1000</f>
        <v>95.841999999999999</v>
      </c>
      <c r="F6" s="2"/>
      <c r="G6" s="2"/>
      <c r="H6" s="2"/>
      <c r="I6" s="2"/>
      <c r="J6" s="66"/>
    </row>
    <row r="7" spans="1:10" x14ac:dyDescent="0.25">
      <c r="A7" s="127" t="s">
        <v>31</v>
      </c>
      <c r="B7" s="4">
        <v>68</v>
      </c>
      <c r="C7" s="2">
        <v>13</v>
      </c>
      <c r="D7" s="2">
        <v>13</v>
      </c>
      <c r="E7" s="6">
        <f t="shared" ref="E7:E15" si="0">B7*C7/1000</f>
        <v>0.88400000000000001</v>
      </c>
      <c r="F7" s="2"/>
      <c r="G7" s="2"/>
      <c r="H7" s="2"/>
      <c r="I7" s="2"/>
      <c r="J7" s="66"/>
    </row>
    <row r="8" spans="1:10" x14ac:dyDescent="0.25">
      <c r="A8" s="125" t="s">
        <v>12</v>
      </c>
      <c r="B8" s="4">
        <v>94</v>
      </c>
      <c r="C8" s="32">
        <v>7</v>
      </c>
      <c r="D8" s="32">
        <v>7</v>
      </c>
      <c r="E8" s="6">
        <f t="shared" si="0"/>
        <v>0.65800000000000003</v>
      </c>
      <c r="F8" s="32"/>
      <c r="G8" s="32"/>
      <c r="H8" s="32"/>
      <c r="I8" s="32"/>
      <c r="J8" s="67"/>
    </row>
    <row r="9" spans="1:10" x14ac:dyDescent="0.25">
      <c r="A9" s="127" t="s">
        <v>32</v>
      </c>
      <c r="B9" s="4">
        <v>286</v>
      </c>
      <c r="C9" s="2">
        <v>14</v>
      </c>
      <c r="D9" s="2">
        <v>14</v>
      </c>
      <c r="E9" s="6">
        <f t="shared" si="0"/>
        <v>4.0039999999999996</v>
      </c>
      <c r="F9" s="2"/>
      <c r="G9" s="2"/>
      <c r="H9" s="2"/>
      <c r="I9" s="2"/>
      <c r="J9" s="66"/>
    </row>
    <row r="10" spans="1:10" x14ac:dyDescent="0.25">
      <c r="A10" s="125" t="s">
        <v>11</v>
      </c>
      <c r="B10" s="4">
        <v>311</v>
      </c>
      <c r="C10" s="32">
        <v>7</v>
      </c>
      <c r="D10" s="32">
        <v>7</v>
      </c>
      <c r="E10" s="6">
        <f t="shared" si="0"/>
        <v>2.177</v>
      </c>
      <c r="F10" s="20"/>
      <c r="G10" s="32"/>
      <c r="H10" s="32"/>
      <c r="I10" s="32"/>
      <c r="J10" s="67"/>
    </row>
    <row r="11" spans="1:10" x14ac:dyDescent="0.25">
      <c r="A11" s="127" t="s">
        <v>108</v>
      </c>
      <c r="B11" s="4">
        <v>512</v>
      </c>
      <c r="C11" s="12">
        <v>7</v>
      </c>
      <c r="D11" s="12">
        <v>7</v>
      </c>
      <c r="E11" s="6">
        <f t="shared" si="0"/>
        <v>3.5840000000000001</v>
      </c>
      <c r="F11" s="12"/>
      <c r="G11" s="12"/>
      <c r="H11" s="12"/>
      <c r="I11" s="12"/>
      <c r="J11" s="70"/>
    </row>
    <row r="12" spans="1:10" x14ac:dyDescent="0.25">
      <c r="A12" s="127" t="s">
        <v>134</v>
      </c>
      <c r="B12" s="4">
        <v>8320</v>
      </c>
      <c r="C12" s="12">
        <v>0.01</v>
      </c>
      <c r="D12" s="12">
        <v>0.01</v>
      </c>
      <c r="E12" s="6">
        <f t="shared" si="0"/>
        <v>8.3199999999999996E-2</v>
      </c>
      <c r="F12" s="12"/>
      <c r="G12" s="12"/>
      <c r="H12" s="12"/>
      <c r="I12" s="12"/>
      <c r="J12" s="70"/>
    </row>
    <row r="13" spans="1:10" ht="30" x14ac:dyDescent="0.25">
      <c r="A13" s="125" t="s">
        <v>49</v>
      </c>
      <c r="B13" s="4">
        <v>1005</v>
      </c>
      <c r="C13" s="20">
        <v>5</v>
      </c>
      <c r="D13" s="20">
        <v>5</v>
      </c>
      <c r="E13" s="6">
        <f t="shared" si="0"/>
        <v>5.0250000000000004</v>
      </c>
      <c r="F13" s="20"/>
      <c r="G13" s="20"/>
      <c r="H13" s="20"/>
      <c r="I13" s="20"/>
      <c r="J13" s="146"/>
    </row>
    <row r="14" spans="1:10" x14ac:dyDescent="0.25">
      <c r="A14" s="139" t="s">
        <v>86</v>
      </c>
      <c r="B14" s="4"/>
      <c r="C14" s="23"/>
      <c r="D14" s="23">
        <v>180</v>
      </c>
      <c r="E14" s="6"/>
      <c r="F14" s="12"/>
      <c r="G14" s="12"/>
      <c r="H14" s="12"/>
      <c r="I14" s="12"/>
      <c r="J14" s="70"/>
    </row>
    <row r="15" spans="1:10" ht="30" x14ac:dyDescent="0.25">
      <c r="A15" s="127" t="s">
        <v>59</v>
      </c>
      <c r="B15" s="4">
        <v>338</v>
      </c>
      <c r="C15" s="12">
        <v>20.2</v>
      </c>
      <c r="D15" s="12">
        <v>20</v>
      </c>
      <c r="E15" s="6">
        <f t="shared" si="0"/>
        <v>6.8275999999999994</v>
      </c>
      <c r="F15" s="12"/>
      <c r="G15" s="12"/>
      <c r="H15" s="12"/>
      <c r="I15" s="12"/>
      <c r="J15" s="70"/>
    </row>
    <row r="16" spans="1:10" ht="30" x14ac:dyDescent="0.25">
      <c r="A16" s="124" t="s">
        <v>151</v>
      </c>
      <c r="B16" s="4"/>
      <c r="C16" s="57"/>
      <c r="D16" s="57"/>
      <c r="E16" s="206">
        <f>E17+E18</f>
        <v>5.9003999999999994</v>
      </c>
      <c r="F16" s="228">
        <v>45</v>
      </c>
      <c r="G16" s="207">
        <v>1.8</v>
      </c>
      <c r="H16" s="207">
        <v>0.2</v>
      </c>
      <c r="I16" s="207">
        <v>21</v>
      </c>
      <c r="J16" s="208">
        <v>93</v>
      </c>
    </row>
    <row r="17" spans="1:10" ht="15.75" x14ac:dyDescent="0.25">
      <c r="A17" s="128" t="s">
        <v>20</v>
      </c>
      <c r="B17" s="4">
        <v>72</v>
      </c>
      <c r="C17" s="32">
        <v>20</v>
      </c>
      <c r="D17" s="32">
        <v>20</v>
      </c>
      <c r="E17" s="9">
        <f t="shared" ref="E17:E21" si="1">B17*C17/1000</f>
        <v>1.44</v>
      </c>
      <c r="F17" s="76"/>
      <c r="G17" s="76"/>
      <c r="H17" s="76"/>
      <c r="I17" s="76"/>
      <c r="J17" s="147"/>
    </row>
    <row r="18" spans="1:10" x14ac:dyDescent="0.25">
      <c r="A18" s="125" t="s">
        <v>152</v>
      </c>
      <c r="B18" s="4">
        <v>177</v>
      </c>
      <c r="C18" s="32">
        <v>25.2</v>
      </c>
      <c r="D18" s="32">
        <v>25</v>
      </c>
      <c r="E18" s="6">
        <f t="shared" si="1"/>
        <v>4.4603999999999999</v>
      </c>
      <c r="F18" s="20"/>
      <c r="G18" s="32"/>
      <c r="H18" s="32"/>
      <c r="I18" s="32"/>
      <c r="J18" s="67"/>
    </row>
    <row r="19" spans="1:10" ht="16.899999999999999" customHeight="1" x14ac:dyDescent="0.25">
      <c r="A19" s="124" t="s">
        <v>153</v>
      </c>
      <c r="B19" s="4"/>
      <c r="C19" s="24"/>
      <c r="D19" s="24"/>
      <c r="E19" s="8">
        <f>E20+E21</f>
        <v>2.09</v>
      </c>
      <c r="F19" s="7">
        <v>200</v>
      </c>
      <c r="G19" s="7">
        <v>0.2</v>
      </c>
      <c r="H19" s="7">
        <v>0</v>
      </c>
      <c r="I19" s="7">
        <v>15</v>
      </c>
      <c r="J19" s="69">
        <v>60.8</v>
      </c>
    </row>
    <row r="20" spans="1:10" x14ac:dyDescent="0.25">
      <c r="A20" s="127" t="s">
        <v>38</v>
      </c>
      <c r="B20" s="4">
        <v>680</v>
      </c>
      <c r="C20" s="2">
        <v>1</v>
      </c>
      <c r="D20" s="2">
        <v>1</v>
      </c>
      <c r="E20" s="6">
        <f t="shared" si="1"/>
        <v>0.68</v>
      </c>
      <c r="F20" s="23"/>
      <c r="G20" s="23"/>
      <c r="H20" s="23"/>
      <c r="I20" s="23"/>
      <c r="J20" s="148"/>
    </row>
    <row r="21" spans="1:10" x14ac:dyDescent="0.25">
      <c r="A21" s="127" t="s">
        <v>12</v>
      </c>
      <c r="B21" s="4">
        <v>94</v>
      </c>
      <c r="C21" s="2">
        <v>15</v>
      </c>
      <c r="D21" s="2">
        <v>15</v>
      </c>
      <c r="E21" s="6">
        <f t="shared" si="1"/>
        <v>1.41</v>
      </c>
      <c r="F21" s="23"/>
      <c r="G21" s="23"/>
      <c r="H21" s="23"/>
      <c r="I21" s="23"/>
      <c r="J21" s="148"/>
    </row>
    <row r="22" spans="1:10" ht="60" x14ac:dyDescent="0.25">
      <c r="A22" s="124" t="s">
        <v>70</v>
      </c>
      <c r="B22" s="4">
        <v>240</v>
      </c>
      <c r="C22" s="24"/>
      <c r="D22" s="24"/>
      <c r="E22" s="206">
        <f>B22*F22/1000</f>
        <v>30</v>
      </c>
      <c r="F22" s="207">
        <v>125</v>
      </c>
      <c r="G22" s="207">
        <v>1.8</v>
      </c>
      <c r="H22" s="207">
        <v>1.5</v>
      </c>
      <c r="I22" s="207">
        <v>4.5</v>
      </c>
      <c r="J22" s="208">
        <v>38.700000000000003</v>
      </c>
    </row>
    <row r="23" spans="1:10" ht="15.75" thickBot="1" x14ac:dyDescent="0.3">
      <c r="A23" s="149" t="s">
        <v>53</v>
      </c>
      <c r="B23" s="150">
        <v>72</v>
      </c>
      <c r="C23" s="151"/>
      <c r="D23" s="151"/>
      <c r="E23" s="8">
        <f>B23*F23/1000</f>
        <v>1.44</v>
      </c>
      <c r="F23" s="153">
        <v>20</v>
      </c>
      <c r="G23" s="153">
        <v>1</v>
      </c>
      <c r="H23" s="153">
        <v>0.3</v>
      </c>
      <c r="I23" s="153">
        <v>8.1</v>
      </c>
      <c r="J23" s="154">
        <v>38.9</v>
      </c>
    </row>
    <row r="24" spans="1:10" ht="16.5" thickBot="1" x14ac:dyDescent="0.3">
      <c r="A24" s="173" t="s">
        <v>13</v>
      </c>
      <c r="B24" s="174"/>
      <c r="C24" s="174"/>
      <c r="D24" s="174"/>
      <c r="E24" s="175">
        <f>E5+E16+E19+E22+E23</f>
        <v>158.51520000000005</v>
      </c>
      <c r="F24" s="175">
        <f t="shared" ref="F24:J24" si="2">F5+F16+F19+F22+F23</f>
        <v>590</v>
      </c>
      <c r="G24" s="175">
        <f t="shared" si="2"/>
        <v>22.900000000000002</v>
      </c>
      <c r="H24" s="175">
        <f t="shared" si="2"/>
        <v>14.8</v>
      </c>
      <c r="I24" s="175">
        <f t="shared" si="2"/>
        <v>74.699999999999989</v>
      </c>
      <c r="J24" s="175">
        <f t="shared" si="2"/>
        <v>523.4</v>
      </c>
    </row>
    <row r="25" spans="1:10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</row>
    <row r="26" spans="1:10" ht="15.75" thickBot="1" x14ac:dyDescent="0.3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spans="1:10" x14ac:dyDescent="0.25">
      <c r="A27" s="277" t="s">
        <v>0</v>
      </c>
      <c r="B27" s="279" t="s">
        <v>1</v>
      </c>
      <c r="C27" s="281"/>
      <c r="D27" s="281"/>
      <c r="E27" s="281"/>
      <c r="F27" s="281"/>
      <c r="G27" s="282" t="s">
        <v>6</v>
      </c>
      <c r="H27" s="282"/>
      <c r="I27" s="282"/>
      <c r="J27" s="283"/>
    </row>
    <row r="28" spans="1:10" ht="15.75" thickBot="1" x14ac:dyDescent="0.3">
      <c r="A28" s="278"/>
      <c r="B28" s="280"/>
      <c r="C28" s="42" t="s">
        <v>2</v>
      </c>
      <c r="D28" s="42" t="s">
        <v>3</v>
      </c>
      <c r="E28" s="42" t="s">
        <v>4</v>
      </c>
      <c r="F28" s="42" t="s">
        <v>5</v>
      </c>
      <c r="G28" s="43" t="s">
        <v>7</v>
      </c>
      <c r="H28" s="42" t="s">
        <v>8</v>
      </c>
      <c r="I28" s="42" t="s">
        <v>19</v>
      </c>
      <c r="J28" s="44" t="s">
        <v>9</v>
      </c>
    </row>
    <row r="29" spans="1:10" ht="18.75" x14ac:dyDescent="0.3">
      <c r="A29" s="53" t="s">
        <v>149</v>
      </c>
      <c r="B29" s="21"/>
      <c r="C29" s="22"/>
      <c r="D29" s="22"/>
      <c r="E29" s="22"/>
      <c r="F29" s="45"/>
      <c r="G29" s="22"/>
      <c r="H29" s="22"/>
      <c r="I29" s="22"/>
      <c r="J29" s="41"/>
    </row>
    <row r="30" spans="1:10" ht="15.75" x14ac:dyDescent="0.25">
      <c r="A30" s="136" t="s">
        <v>15</v>
      </c>
      <c r="B30" s="26"/>
      <c r="C30" s="27"/>
      <c r="D30" s="27"/>
      <c r="E30" s="37"/>
      <c r="F30" s="28"/>
      <c r="G30" s="39"/>
      <c r="H30" s="39"/>
      <c r="I30" s="39"/>
      <c r="J30" s="145"/>
    </row>
    <row r="31" spans="1:10" ht="45" x14ac:dyDescent="0.25">
      <c r="A31" s="138" t="s">
        <v>150</v>
      </c>
      <c r="B31" s="46"/>
      <c r="C31" s="16"/>
      <c r="D31" s="16"/>
      <c r="E31" s="213">
        <f>E32+E33+E34+E35+E36+E37+E38+E39+E41</f>
        <v>135.26680000000002</v>
      </c>
      <c r="F31" s="218">
        <v>230</v>
      </c>
      <c r="G31" s="218">
        <v>19.899999999999999</v>
      </c>
      <c r="H31" s="218">
        <v>14.1</v>
      </c>
      <c r="I31" s="218">
        <v>28.7</v>
      </c>
      <c r="J31" s="219">
        <v>321.3</v>
      </c>
    </row>
    <row r="32" spans="1:10" x14ac:dyDescent="0.25">
      <c r="A32" s="127" t="s">
        <v>30</v>
      </c>
      <c r="B32" s="4">
        <v>554</v>
      </c>
      <c r="C32" s="2">
        <v>192</v>
      </c>
      <c r="D32" s="2">
        <v>191</v>
      </c>
      <c r="E32" s="6">
        <f>B32*C32/1000</f>
        <v>106.36799999999999</v>
      </c>
      <c r="F32" s="2"/>
      <c r="G32" s="2"/>
      <c r="H32" s="2"/>
      <c r="I32" s="2"/>
      <c r="J32" s="66"/>
    </row>
    <row r="33" spans="1:10" x14ac:dyDescent="0.25">
      <c r="A33" s="127" t="s">
        <v>31</v>
      </c>
      <c r="B33" s="4">
        <v>68</v>
      </c>
      <c r="C33" s="2">
        <v>14</v>
      </c>
      <c r="D33" s="2">
        <v>14</v>
      </c>
      <c r="E33" s="6">
        <f t="shared" ref="E33:E39" si="3">B33*C33/1000</f>
        <v>0.95199999999999996</v>
      </c>
      <c r="F33" s="2"/>
      <c r="G33" s="2"/>
      <c r="H33" s="2"/>
      <c r="I33" s="2"/>
      <c r="J33" s="66"/>
    </row>
    <row r="34" spans="1:10" x14ac:dyDescent="0.25">
      <c r="A34" s="125" t="s">
        <v>12</v>
      </c>
      <c r="B34" s="4">
        <v>94</v>
      </c>
      <c r="C34" s="32">
        <v>8</v>
      </c>
      <c r="D34" s="32">
        <v>8</v>
      </c>
      <c r="E34" s="6">
        <f t="shared" si="3"/>
        <v>0.752</v>
      </c>
      <c r="F34" s="32"/>
      <c r="G34" s="32"/>
      <c r="H34" s="32"/>
      <c r="I34" s="32"/>
      <c r="J34" s="67"/>
    </row>
    <row r="35" spans="1:10" x14ac:dyDescent="0.25">
      <c r="A35" s="127" t="s">
        <v>32</v>
      </c>
      <c r="B35" s="4">
        <v>286</v>
      </c>
      <c r="C35" s="2">
        <v>15</v>
      </c>
      <c r="D35" s="2">
        <v>15</v>
      </c>
      <c r="E35" s="6">
        <f t="shared" si="3"/>
        <v>4.29</v>
      </c>
      <c r="F35" s="2"/>
      <c r="G35" s="2"/>
      <c r="H35" s="2"/>
      <c r="I35" s="2"/>
      <c r="J35" s="66"/>
    </row>
    <row r="36" spans="1:10" x14ac:dyDescent="0.25">
      <c r="A36" s="125" t="s">
        <v>11</v>
      </c>
      <c r="B36" s="4">
        <v>311</v>
      </c>
      <c r="C36" s="32">
        <v>8</v>
      </c>
      <c r="D36" s="32">
        <v>8</v>
      </c>
      <c r="E36" s="6">
        <f t="shared" si="3"/>
        <v>2.488</v>
      </c>
      <c r="F36" s="20"/>
      <c r="G36" s="32"/>
      <c r="H36" s="32"/>
      <c r="I36" s="32"/>
      <c r="J36" s="67"/>
    </row>
    <row r="37" spans="1:10" x14ac:dyDescent="0.25">
      <c r="A37" s="127" t="s">
        <v>108</v>
      </c>
      <c r="B37" s="4">
        <v>512</v>
      </c>
      <c r="C37" s="12">
        <v>8</v>
      </c>
      <c r="D37" s="12">
        <v>8</v>
      </c>
      <c r="E37" s="6">
        <f t="shared" si="3"/>
        <v>4.0960000000000001</v>
      </c>
      <c r="F37" s="12"/>
      <c r="G37" s="12"/>
      <c r="H37" s="12"/>
      <c r="I37" s="12"/>
      <c r="J37" s="70"/>
    </row>
    <row r="38" spans="1:10" x14ac:dyDescent="0.25">
      <c r="A38" s="127" t="s">
        <v>134</v>
      </c>
      <c r="B38" s="4">
        <v>8320</v>
      </c>
      <c r="C38" s="12">
        <v>0.01</v>
      </c>
      <c r="D38" s="12">
        <v>0.01</v>
      </c>
      <c r="E38" s="6">
        <f t="shared" si="3"/>
        <v>8.3199999999999996E-2</v>
      </c>
      <c r="F38" s="12"/>
      <c r="G38" s="12"/>
      <c r="H38" s="12"/>
      <c r="I38" s="12"/>
      <c r="J38" s="70"/>
    </row>
    <row r="39" spans="1:10" ht="30" x14ac:dyDescent="0.25">
      <c r="A39" s="125" t="s">
        <v>49</v>
      </c>
      <c r="B39" s="4">
        <v>1005</v>
      </c>
      <c r="C39" s="20">
        <v>6</v>
      </c>
      <c r="D39" s="20">
        <v>6</v>
      </c>
      <c r="E39" s="6">
        <f t="shared" si="3"/>
        <v>6.03</v>
      </c>
      <c r="F39" s="20"/>
      <c r="G39" s="20"/>
      <c r="H39" s="20"/>
      <c r="I39" s="20"/>
      <c r="J39" s="146"/>
    </row>
    <row r="40" spans="1:10" x14ac:dyDescent="0.25">
      <c r="A40" s="139" t="s">
        <v>86</v>
      </c>
      <c r="B40" s="112"/>
      <c r="C40" s="23"/>
      <c r="D40" s="23">
        <v>200</v>
      </c>
      <c r="E40" s="6"/>
      <c r="F40" s="12"/>
      <c r="G40" s="12"/>
      <c r="H40" s="12"/>
      <c r="I40" s="12"/>
      <c r="J40" s="70"/>
    </row>
    <row r="41" spans="1:10" ht="30" x14ac:dyDescent="0.25">
      <c r="A41" s="127" t="s">
        <v>59</v>
      </c>
      <c r="B41" s="211">
        <v>338</v>
      </c>
      <c r="C41" s="12">
        <v>30.2</v>
      </c>
      <c r="D41" s="12">
        <v>30</v>
      </c>
      <c r="E41" s="6">
        <f t="shared" ref="E41" si="4">B41*C41/1000</f>
        <v>10.207600000000001</v>
      </c>
      <c r="F41" s="12"/>
      <c r="G41" s="12"/>
      <c r="H41" s="12"/>
      <c r="I41" s="12"/>
      <c r="J41" s="70"/>
    </row>
    <row r="42" spans="1:10" ht="30" x14ac:dyDescent="0.25">
      <c r="A42" s="124" t="s">
        <v>151</v>
      </c>
      <c r="B42" s="4"/>
      <c r="C42" s="57"/>
      <c r="D42" s="57"/>
      <c r="E42" s="206">
        <f>E43+E44</f>
        <v>5.9003999999999994</v>
      </c>
      <c r="F42" s="228">
        <v>45</v>
      </c>
      <c r="G42" s="207">
        <v>1.8</v>
      </c>
      <c r="H42" s="207">
        <v>0.2</v>
      </c>
      <c r="I42" s="207">
        <v>21</v>
      </c>
      <c r="J42" s="208">
        <v>93</v>
      </c>
    </row>
    <row r="43" spans="1:10" ht="15.75" x14ac:dyDescent="0.25">
      <c r="A43" s="128" t="s">
        <v>20</v>
      </c>
      <c r="B43" s="4">
        <v>72</v>
      </c>
      <c r="C43" s="32">
        <v>20</v>
      </c>
      <c r="D43" s="32">
        <v>20</v>
      </c>
      <c r="E43" s="9">
        <f t="shared" ref="E43:E44" si="5">B43*C43/1000</f>
        <v>1.44</v>
      </c>
      <c r="F43" s="76"/>
      <c r="G43" s="76"/>
      <c r="H43" s="76"/>
      <c r="I43" s="76"/>
      <c r="J43" s="147"/>
    </row>
    <row r="44" spans="1:10" x14ac:dyDescent="0.25">
      <c r="A44" s="125" t="s">
        <v>152</v>
      </c>
      <c r="B44" s="4">
        <v>177</v>
      </c>
      <c r="C44" s="32">
        <v>25.2</v>
      </c>
      <c r="D44" s="32">
        <v>25</v>
      </c>
      <c r="E44" s="6">
        <f t="shared" si="5"/>
        <v>4.4603999999999999</v>
      </c>
      <c r="F44" s="20"/>
      <c r="G44" s="32"/>
      <c r="H44" s="32"/>
      <c r="I44" s="32"/>
      <c r="J44" s="67"/>
    </row>
    <row r="45" spans="1:10" ht="16.899999999999999" customHeight="1" x14ac:dyDescent="0.25">
      <c r="A45" s="124" t="s">
        <v>153</v>
      </c>
      <c r="B45" s="4"/>
      <c r="C45" s="24"/>
      <c r="D45" s="24"/>
      <c r="E45" s="8">
        <f>E46+E47</f>
        <v>2.77</v>
      </c>
      <c r="F45" s="7">
        <v>200</v>
      </c>
      <c r="G45" s="7">
        <v>0.2</v>
      </c>
      <c r="H45" s="7">
        <v>0</v>
      </c>
      <c r="I45" s="7">
        <v>15</v>
      </c>
      <c r="J45" s="69">
        <v>60.8</v>
      </c>
    </row>
    <row r="46" spans="1:10" x14ac:dyDescent="0.25">
      <c r="A46" s="127" t="s">
        <v>38</v>
      </c>
      <c r="B46" s="4">
        <v>680</v>
      </c>
      <c r="C46" s="2">
        <v>2</v>
      </c>
      <c r="D46" s="2">
        <v>2</v>
      </c>
      <c r="E46" s="6">
        <f t="shared" ref="E46:E47" si="6">B46*C46/1000</f>
        <v>1.36</v>
      </c>
      <c r="F46" s="23"/>
      <c r="G46" s="23"/>
      <c r="H46" s="23"/>
      <c r="I46" s="23"/>
      <c r="J46" s="148"/>
    </row>
    <row r="47" spans="1:10" x14ac:dyDescent="0.25">
      <c r="A47" s="127" t="s">
        <v>12</v>
      </c>
      <c r="B47" s="4">
        <v>94</v>
      </c>
      <c r="C47" s="2">
        <v>15</v>
      </c>
      <c r="D47" s="2">
        <v>15</v>
      </c>
      <c r="E47" s="6">
        <f t="shared" si="6"/>
        <v>1.41</v>
      </c>
      <c r="F47" s="23"/>
      <c r="G47" s="23"/>
      <c r="H47" s="23"/>
      <c r="I47" s="23"/>
      <c r="J47" s="148"/>
    </row>
    <row r="48" spans="1:10" ht="60" x14ac:dyDescent="0.25">
      <c r="A48" s="124" t="s">
        <v>70</v>
      </c>
      <c r="B48" s="211">
        <v>240</v>
      </c>
      <c r="C48" s="24"/>
      <c r="D48" s="24"/>
      <c r="E48" s="206">
        <f>B48*F48/1000</f>
        <v>30</v>
      </c>
      <c r="F48" s="207">
        <v>125</v>
      </c>
      <c r="G48" s="207">
        <v>1.8</v>
      </c>
      <c r="H48" s="207">
        <v>1.5</v>
      </c>
      <c r="I48" s="207">
        <v>4.5</v>
      </c>
      <c r="J48" s="208">
        <v>38.700000000000003</v>
      </c>
    </row>
    <row r="49" spans="1:10" ht="15.75" thickBot="1" x14ac:dyDescent="0.3">
      <c r="A49" s="133" t="s">
        <v>53</v>
      </c>
      <c r="B49" s="48">
        <v>72</v>
      </c>
      <c r="C49" s="56"/>
      <c r="D49" s="56"/>
      <c r="E49" s="134">
        <f>B49*F49/1000</f>
        <v>1.44</v>
      </c>
      <c r="F49" s="55">
        <v>20</v>
      </c>
      <c r="G49" s="55">
        <v>1</v>
      </c>
      <c r="H49" s="55">
        <v>0.3</v>
      </c>
      <c r="I49" s="55">
        <v>8.1</v>
      </c>
      <c r="J49" s="135">
        <v>38.9</v>
      </c>
    </row>
    <row r="50" spans="1:10" ht="16.5" thickBot="1" x14ac:dyDescent="0.3">
      <c r="A50" s="196" t="s">
        <v>13</v>
      </c>
      <c r="B50" s="197"/>
      <c r="C50" s="197"/>
      <c r="D50" s="197"/>
      <c r="E50" s="199">
        <f>E31+E42+E45+E48+E49</f>
        <v>175.37720000000002</v>
      </c>
      <c r="F50" s="199">
        <f t="shared" ref="F50:J50" si="7">F31+F42+F45+F48+F49</f>
        <v>620</v>
      </c>
      <c r="G50" s="199">
        <f t="shared" si="7"/>
        <v>24.7</v>
      </c>
      <c r="H50" s="199">
        <f t="shared" si="7"/>
        <v>16.099999999999998</v>
      </c>
      <c r="I50" s="199">
        <f t="shared" si="7"/>
        <v>77.3</v>
      </c>
      <c r="J50" s="199">
        <f t="shared" si="7"/>
        <v>552.70000000000005</v>
      </c>
    </row>
    <row r="51" spans="1:10" x14ac:dyDescent="0.25">
      <c r="A51" s="195"/>
      <c r="B51" s="195"/>
      <c r="C51" s="195"/>
      <c r="D51" s="195"/>
      <c r="E51" s="195"/>
      <c r="F51" s="195"/>
      <c r="G51" s="195"/>
      <c r="H51" s="195"/>
      <c r="I51" s="195"/>
      <c r="J51" s="195"/>
    </row>
    <row r="52" spans="1:10" x14ac:dyDescent="0.25">
      <c r="A52" s="195"/>
      <c r="B52" s="195"/>
      <c r="C52" s="195"/>
      <c r="D52" s="195"/>
      <c r="E52" s="195"/>
      <c r="F52" s="195"/>
      <c r="G52" s="195"/>
      <c r="H52" s="195"/>
      <c r="I52" s="195"/>
      <c r="J52" s="195"/>
    </row>
    <row r="53" spans="1:10" x14ac:dyDescent="0.25">
      <c r="A53" s="195"/>
      <c r="B53" s="195"/>
      <c r="C53" s="195"/>
      <c r="D53" s="195"/>
      <c r="E53" s="195"/>
      <c r="F53" s="195"/>
      <c r="G53" s="195"/>
      <c r="H53" s="195"/>
      <c r="I53" s="195"/>
      <c r="J53" s="195"/>
    </row>
    <row r="54" spans="1:10" x14ac:dyDescent="0.25">
      <c r="A54" s="195"/>
      <c r="B54" s="195"/>
      <c r="C54" s="195"/>
      <c r="D54" s="195"/>
      <c r="E54" s="195"/>
      <c r="F54" s="195"/>
      <c r="G54" s="195"/>
      <c r="H54" s="195"/>
      <c r="I54" s="195"/>
      <c r="J54" s="195"/>
    </row>
    <row r="55" spans="1:10" x14ac:dyDescent="0.25">
      <c r="A55" s="195"/>
      <c r="B55" s="195"/>
      <c r="C55" s="195"/>
      <c r="D55" s="195"/>
      <c r="E55" s="195"/>
      <c r="F55" s="195"/>
      <c r="G55" s="195"/>
      <c r="H55" s="195"/>
      <c r="I55" s="195"/>
      <c r="J55" s="195"/>
    </row>
    <row r="56" spans="1:10" x14ac:dyDescent="0.25">
      <c r="A56" s="195"/>
      <c r="B56" s="195"/>
      <c r="C56" s="195"/>
      <c r="D56" s="195"/>
      <c r="E56" s="195"/>
      <c r="F56" s="195"/>
      <c r="G56" s="195"/>
      <c r="H56" s="195"/>
      <c r="I56" s="195"/>
      <c r="J56" s="195"/>
    </row>
    <row r="57" spans="1:10" x14ac:dyDescent="0.25">
      <c r="A57" s="195"/>
      <c r="B57" s="195"/>
      <c r="C57" s="195"/>
      <c r="D57" s="195"/>
      <c r="E57" s="195"/>
      <c r="F57" s="195"/>
      <c r="G57" s="195"/>
      <c r="H57" s="195"/>
      <c r="I57" s="195"/>
      <c r="J57" s="195"/>
    </row>
    <row r="58" spans="1:10" x14ac:dyDescent="0.25">
      <c r="A58" s="195"/>
      <c r="B58" s="195"/>
      <c r="C58" s="195"/>
      <c r="D58" s="195"/>
      <c r="E58" s="195"/>
      <c r="F58" s="195"/>
      <c r="G58" s="195"/>
      <c r="H58" s="195"/>
      <c r="I58" s="195"/>
      <c r="J58" s="195"/>
    </row>
    <row r="59" spans="1:10" x14ac:dyDescent="0.25">
      <c r="A59" s="195"/>
      <c r="B59" s="195"/>
      <c r="C59" s="195"/>
      <c r="D59" s="195"/>
      <c r="E59" s="195"/>
      <c r="F59" s="195"/>
      <c r="G59" s="195"/>
      <c r="H59" s="195"/>
      <c r="I59" s="195"/>
      <c r="J59" s="195"/>
    </row>
    <row r="60" spans="1:10" x14ac:dyDescent="0.25">
      <c r="A60" s="195"/>
      <c r="B60" s="195"/>
      <c r="C60" s="195"/>
      <c r="D60" s="195"/>
      <c r="E60" s="195"/>
      <c r="F60" s="195"/>
      <c r="G60" s="195"/>
      <c r="H60" s="195"/>
      <c r="I60" s="195"/>
      <c r="J60" s="195"/>
    </row>
    <row r="61" spans="1:10" x14ac:dyDescent="0.25">
      <c r="A61" s="195"/>
      <c r="B61" s="195"/>
      <c r="C61" s="195"/>
      <c r="D61" s="195"/>
      <c r="E61" s="195"/>
      <c r="F61" s="195"/>
      <c r="G61" s="195"/>
      <c r="H61" s="195"/>
      <c r="I61" s="195"/>
      <c r="J61" s="195"/>
    </row>
    <row r="62" spans="1:10" x14ac:dyDescent="0.25">
      <c r="A62" s="195"/>
      <c r="B62" s="195"/>
      <c r="C62" s="195"/>
      <c r="D62" s="195"/>
      <c r="E62" s="195"/>
      <c r="F62" s="195"/>
      <c r="G62" s="195"/>
      <c r="H62" s="195"/>
      <c r="I62" s="195"/>
      <c r="J62" s="195"/>
    </row>
    <row r="63" spans="1:10" x14ac:dyDescent="0.25">
      <c r="A63" s="195"/>
      <c r="B63" s="195"/>
      <c r="C63" s="195"/>
      <c r="D63" s="195"/>
      <c r="E63" s="195"/>
      <c r="F63" s="195"/>
      <c r="G63" s="195"/>
      <c r="H63" s="195"/>
      <c r="I63" s="195"/>
      <c r="J63" s="195"/>
    </row>
    <row r="64" spans="1:10" x14ac:dyDescent="0.25">
      <c r="A64" s="195"/>
      <c r="B64" s="195"/>
      <c r="C64" s="195"/>
      <c r="D64" s="195"/>
      <c r="E64" s="195"/>
      <c r="F64" s="195"/>
      <c r="G64" s="195"/>
      <c r="H64" s="195"/>
      <c r="I64" s="195"/>
      <c r="J64" s="195"/>
    </row>
    <row r="65" spans="1:10" x14ac:dyDescent="0.25">
      <c r="A65" s="195"/>
      <c r="B65" s="195"/>
      <c r="C65" s="195"/>
      <c r="D65" s="195"/>
      <c r="E65" s="195"/>
      <c r="F65" s="195"/>
      <c r="G65" s="195"/>
      <c r="H65" s="195"/>
      <c r="I65" s="195"/>
      <c r="J65" s="195"/>
    </row>
    <row r="66" spans="1:10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5"/>
    </row>
    <row r="67" spans="1:10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5"/>
    </row>
    <row r="68" spans="1:10" x14ac:dyDescent="0.25">
      <c r="A68" s="195"/>
      <c r="B68" s="195"/>
      <c r="C68" s="195"/>
      <c r="D68" s="195"/>
      <c r="E68" s="195"/>
      <c r="F68" s="195"/>
      <c r="G68" s="195"/>
      <c r="H68" s="195"/>
      <c r="I68" s="195"/>
      <c r="J68" s="195"/>
    </row>
    <row r="69" spans="1:10" x14ac:dyDescent="0.25">
      <c r="A69" s="195"/>
      <c r="B69" s="195"/>
      <c r="C69" s="195"/>
      <c r="D69" s="195"/>
      <c r="E69" s="195"/>
      <c r="F69" s="195"/>
      <c r="G69" s="195"/>
      <c r="H69" s="195"/>
      <c r="I69" s="195"/>
      <c r="J69" s="195"/>
    </row>
    <row r="70" spans="1:10" x14ac:dyDescent="0.25">
      <c r="A70" s="195"/>
      <c r="B70" s="195"/>
      <c r="C70" s="195"/>
      <c r="D70" s="195"/>
      <c r="E70" s="195"/>
      <c r="F70" s="195"/>
      <c r="G70" s="195"/>
      <c r="H70" s="195"/>
      <c r="I70" s="195"/>
      <c r="J70" s="195"/>
    </row>
    <row r="71" spans="1:10" x14ac:dyDescent="0.25">
      <c r="A71" s="195"/>
      <c r="B71" s="195"/>
      <c r="C71" s="195"/>
      <c r="D71" s="195"/>
      <c r="E71" s="195"/>
      <c r="F71" s="195"/>
      <c r="G71" s="195"/>
      <c r="H71" s="195"/>
      <c r="I71" s="195"/>
      <c r="J71" s="195"/>
    </row>
    <row r="72" spans="1:10" x14ac:dyDescent="0.25">
      <c r="A72" s="195"/>
      <c r="B72" s="195"/>
      <c r="C72" s="195"/>
      <c r="D72" s="195"/>
      <c r="E72" s="195"/>
      <c r="F72" s="195"/>
      <c r="G72" s="195"/>
      <c r="H72" s="195"/>
      <c r="I72" s="195"/>
      <c r="J72" s="195"/>
    </row>
    <row r="73" spans="1:10" x14ac:dyDescent="0.25">
      <c r="A73" s="195"/>
      <c r="B73" s="195"/>
      <c r="C73" s="195"/>
      <c r="D73" s="195"/>
      <c r="E73" s="195"/>
      <c r="F73" s="195"/>
      <c r="G73" s="195"/>
      <c r="H73" s="195"/>
      <c r="I73" s="195"/>
      <c r="J73" s="195"/>
    </row>
    <row r="74" spans="1:10" x14ac:dyDescent="0.25">
      <c r="A74" s="195"/>
      <c r="B74" s="195"/>
      <c r="C74" s="195"/>
      <c r="D74" s="195"/>
      <c r="E74" s="195"/>
      <c r="F74" s="195"/>
      <c r="G74" s="195"/>
      <c r="H74" s="195"/>
      <c r="I74" s="195"/>
      <c r="J74" s="195"/>
    </row>
    <row r="75" spans="1:10" x14ac:dyDescent="0.25">
      <c r="A75" s="195"/>
      <c r="B75" s="195"/>
      <c r="C75" s="195"/>
      <c r="D75" s="195"/>
      <c r="E75" s="195"/>
      <c r="F75" s="195"/>
      <c r="G75" s="195"/>
      <c r="H75" s="195"/>
      <c r="I75" s="195"/>
      <c r="J75" s="195"/>
    </row>
    <row r="76" spans="1:10" x14ac:dyDescent="0.25">
      <c r="A76" s="195"/>
      <c r="B76" s="195"/>
      <c r="C76" s="195"/>
      <c r="D76" s="195"/>
      <c r="E76" s="195"/>
      <c r="F76" s="195"/>
      <c r="G76" s="195"/>
      <c r="H76" s="195"/>
      <c r="I76" s="195"/>
      <c r="J76" s="195"/>
    </row>
    <row r="77" spans="1:10" x14ac:dyDescent="0.25">
      <c r="A77" s="195"/>
      <c r="B77" s="195"/>
      <c r="C77" s="195"/>
      <c r="D77" s="195"/>
      <c r="E77" s="195"/>
      <c r="F77" s="195"/>
      <c r="G77" s="195"/>
      <c r="H77" s="195"/>
      <c r="I77" s="195"/>
      <c r="J77" s="195"/>
    </row>
    <row r="78" spans="1:10" x14ac:dyDescent="0.25">
      <c r="A78" s="195"/>
      <c r="B78" s="195"/>
      <c r="C78" s="195"/>
      <c r="D78" s="195"/>
      <c r="E78" s="195"/>
      <c r="F78" s="195"/>
      <c r="G78" s="195"/>
      <c r="H78" s="195"/>
      <c r="I78" s="195"/>
      <c r="J78" s="195"/>
    </row>
    <row r="79" spans="1:10" x14ac:dyDescent="0.25">
      <c r="A79" s="195"/>
      <c r="B79" s="195"/>
      <c r="C79" s="195"/>
      <c r="D79" s="195"/>
      <c r="E79" s="195"/>
      <c r="F79" s="195"/>
      <c r="G79" s="195"/>
      <c r="H79" s="195"/>
      <c r="I79" s="195"/>
      <c r="J79" s="195"/>
    </row>
    <row r="80" spans="1:10" x14ac:dyDescent="0.25">
      <c r="A80" s="195"/>
      <c r="B80" s="195"/>
      <c r="C80" s="195"/>
      <c r="D80" s="195"/>
      <c r="E80" s="195"/>
      <c r="F80" s="195"/>
      <c r="G80" s="195"/>
      <c r="H80" s="195"/>
      <c r="I80" s="195"/>
      <c r="J80" s="195"/>
    </row>
    <row r="81" spans="1:10" x14ac:dyDescent="0.25">
      <c r="A81" s="195"/>
      <c r="B81" s="195"/>
      <c r="C81" s="195"/>
      <c r="D81" s="195"/>
      <c r="E81" s="195"/>
      <c r="F81" s="195"/>
      <c r="G81" s="195"/>
      <c r="H81" s="195"/>
      <c r="I81" s="195"/>
      <c r="J81" s="195"/>
    </row>
    <row r="82" spans="1:10" x14ac:dyDescent="0.25">
      <c r="A82" s="195"/>
      <c r="B82" s="195"/>
      <c r="C82" s="195"/>
      <c r="D82" s="195"/>
      <c r="E82" s="195"/>
      <c r="F82" s="195"/>
      <c r="G82" s="195"/>
      <c r="H82" s="195"/>
      <c r="I82" s="195"/>
      <c r="J82" s="195"/>
    </row>
    <row r="83" spans="1:10" x14ac:dyDescent="0.25">
      <c r="A83" s="195"/>
      <c r="B83" s="195"/>
      <c r="C83" s="195"/>
      <c r="D83" s="195"/>
      <c r="E83" s="195"/>
      <c r="F83" s="195"/>
      <c r="G83" s="195"/>
      <c r="H83" s="195"/>
      <c r="I83" s="195"/>
      <c r="J83" s="195"/>
    </row>
    <row r="84" spans="1:10" x14ac:dyDescent="0.25">
      <c r="A84" s="195"/>
      <c r="B84" s="195"/>
      <c r="C84" s="195"/>
      <c r="D84" s="195"/>
      <c r="E84" s="195"/>
      <c r="F84" s="195"/>
      <c r="G84" s="195"/>
      <c r="H84" s="195"/>
      <c r="I84" s="195"/>
      <c r="J84" s="195"/>
    </row>
    <row r="85" spans="1:10" x14ac:dyDescent="0.25">
      <c r="A85" s="195"/>
      <c r="B85" s="195"/>
      <c r="C85" s="195"/>
      <c r="D85" s="195"/>
      <c r="E85" s="195"/>
      <c r="F85" s="195"/>
      <c r="G85" s="195"/>
      <c r="H85" s="195"/>
      <c r="I85" s="195"/>
      <c r="J85" s="195"/>
    </row>
    <row r="86" spans="1:10" x14ac:dyDescent="0.25">
      <c r="A86" s="195"/>
      <c r="B86" s="195"/>
      <c r="C86" s="195"/>
      <c r="D86" s="195"/>
      <c r="E86" s="195"/>
      <c r="F86" s="195"/>
      <c r="G86" s="195"/>
      <c r="H86" s="195"/>
      <c r="I86" s="195"/>
      <c r="J86" s="195"/>
    </row>
    <row r="87" spans="1:10" x14ac:dyDescent="0.25">
      <c r="A87" s="195"/>
      <c r="B87" s="195"/>
      <c r="C87" s="195"/>
      <c r="D87" s="195"/>
      <c r="E87" s="195"/>
      <c r="F87" s="195"/>
      <c r="G87" s="195"/>
      <c r="H87" s="195"/>
      <c r="I87" s="195"/>
      <c r="J87" s="195"/>
    </row>
    <row r="88" spans="1:10" x14ac:dyDescent="0.25">
      <c r="A88" s="195"/>
      <c r="B88" s="195"/>
      <c r="C88" s="195"/>
      <c r="D88" s="195"/>
      <c r="E88" s="195"/>
      <c r="F88" s="195"/>
      <c r="G88" s="195"/>
      <c r="H88" s="195"/>
      <c r="I88" s="195"/>
      <c r="J88" s="195"/>
    </row>
    <row r="89" spans="1:10" x14ac:dyDescent="0.25">
      <c r="A89" s="195"/>
      <c r="B89" s="195"/>
      <c r="C89" s="195"/>
      <c r="D89" s="195"/>
      <c r="E89" s="195"/>
      <c r="F89" s="195"/>
      <c r="G89" s="195"/>
      <c r="H89" s="195"/>
      <c r="I89" s="195"/>
      <c r="J89" s="195"/>
    </row>
    <row r="90" spans="1:10" x14ac:dyDescent="0.25">
      <c r="A90" s="195"/>
      <c r="B90" s="195"/>
      <c r="C90" s="195"/>
      <c r="D90" s="195"/>
      <c r="E90" s="195"/>
      <c r="F90" s="195"/>
      <c r="G90" s="195"/>
      <c r="H90" s="195"/>
      <c r="I90" s="195"/>
      <c r="J90" s="195"/>
    </row>
    <row r="91" spans="1:10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5"/>
    </row>
    <row r="92" spans="1:10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5"/>
    </row>
    <row r="93" spans="1:10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5"/>
    </row>
    <row r="94" spans="1:10" x14ac:dyDescent="0.25">
      <c r="A94" s="195"/>
      <c r="B94" s="195"/>
      <c r="C94" s="195"/>
      <c r="D94" s="195"/>
      <c r="E94" s="195"/>
      <c r="F94" s="195"/>
      <c r="G94" s="195"/>
      <c r="H94" s="195"/>
      <c r="I94" s="195"/>
      <c r="J94" s="195"/>
    </row>
    <row r="95" spans="1:10" x14ac:dyDescent="0.25">
      <c r="A95" s="195"/>
      <c r="B95" s="195"/>
      <c r="C95" s="195"/>
      <c r="D95" s="195"/>
      <c r="E95" s="195"/>
      <c r="F95" s="195"/>
      <c r="G95" s="195"/>
      <c r="H95" s="195"/>
      <c r="I95" s="195"/>
      <c r="J95" s="195"/>
    </row>
    <row r="96" spans="1:10" x14ac:dyDescent="0.25">
      <c r="A96" s="195"/>
      <c r="B96" s="195"/>
      <c r="C96" s="195"/>
      <c r="D96" s="195"/>
      <c r="E96" s="195"/>
      <c r="F96" s="195"/>
      <c r="G96" s="195"/>
      <c r="H96" s="195"/>
      <c r="I96" s="195"/>
      <c r="J96" s="195"/>
    </row>
    <row r="97" spans="1:10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5"/>
    </row>
    <row r="98" spans="1:10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5"/>
    </row>
    <row r="99" spans="1:10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5"/>
    </row>
    <row r="100" spans="1:10" x14ac:dyDescent="0.25">
      <c r="A100" s="195"/>
      <c r="B100" s="195"/>
      <c r="C100" s="195"/>
      <c r="D100" s="195"/>
      <c r="E100" s="195"/>
      <c r="F100" s="195"/>
      <c r="G100" s="195"/>
      <c r="H100" s="195"/>
      <c r="I100" s="195"/>
      <c r="J100" s="195"/>
    </row>
    <row r="101" spans="1:10" x14ac:dyDescent="0.25">
      <c r="A101" s="195"/>
      <c r="B101" s="195"/>
      <c r="C101" s="195"/>
      <c r="D101" s="195"/>
      <c r="E101" s="195"/>
      <c r="F101" s="195"/>
      <c r="G101" s="195"/>
      <c r="H101" s="195"/>
      <c r="I101" s="195"/>
      <c r="J101" s="195"/>
    </row>
    <row r="102" spans="1:10" x14ac:dyDescent="0.25">
      <c r="A102" s="195"/>
      <c r="B102" s="195"/>
      <c r="C102" s="195"/>
      <c r="D102" s="195"/>
      <c r="E102" s="195"/>
      <c r="F102" s="195"/>
      <c r="G102" s="195"/>
      <c r="H102" s="195"/>
      <c r="I102" s="195"/>
      <c r="J102" s="195"/>
    </row>
    <row r="103" spans="1:10" x14ac:dyDescent="0.25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</row>
    <row r="104" spans="1:10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</row>
    <row r="105" spans="1:10" x14ac:dyDescent="0.25">
      <c r="A105" s="195"/>
      <c r="B105" s="195"/>
      <c r="C105" s="195"/>
      <c r="D105" s="195"/>
      <c r="E105" s="195"/>
      <c r="F105" s="195"/>
      <c r="G105" s="195"/>
      <c r="H105" s="195"/>
      <c r="I105" s="195"/>
      <c r="J105" s="195"/>
    </row>
    <row r="106" spans="1:10" x14ac:dyDescent="0.25">
      <c r="A106" s="195"/>
      <c r="B106" s="195"/>
      <c r="C106" s="195"/>
      <c r="D106" s="195"/>
      <c r="E106" s="195"/>
      <c r="F106" s="195"/>
      <c r="G106" s="195"/>
      <c r="H106" s="195"/>
      <c r="I106" s="195"/>
      <c r="J106" s="195"/>
    </row>
    <row r="107" spans="1:10" x14ac:dyDescent="0.25">
      <c r="A107" s="195"/>
      <c r="B107" s="195"/>
      <c r="C107" s="195"/>
      <c r="D107" s="195"/>
      <c r="E107" s="195"/>
      <c r="F107" s="195"/>
      <c r="G107" s="195"/>
      <c r="H107" s="195"/>
      <c r="I107" s="195"/>
      <c r="J107" s="195"/>
    </row>
    <row r="108" spans="1:10" x14ac:dyDescent="0.25">
      <c r="A108" s="195"/>
      <c r="B108" s="195"/>
      <c r="C108" s="195"/>
      <c r="D108" s="195"/>
      <c r="E108" s="195"/>
      <c r="F108" s="195"/>
      <c r="G108" s="195"/>
      <c r="H108" s="195"/>
      <c r="I108" s="195"/>
      <c r="J108" s="195"/>
    </row>
    <row r="109" spans="1:10" x14ac:dyDescent="0.25">
      <c r="A109" s="195"/>
      <c r="B109" s="195"/>
      <c r="C109" s="195"/>
      <c r="D109" s="195"/>
      <c r="E109" s="195"/>
      <c r="F109" s="195"/>
      <c r="G109" s="195"/>
      <c r="H109" s="195"/>
      <c r="I109" s="195"/>
      <c r="J109" s="195"/>
    </row>
    <row r="110" spans="1:10" x14ac:dyDescent="0.25">
      <c r="A110" s="195"/>
      <c r="B110" s="195"/>
      <c r="C110" s="195"/>
      <c r="D110" s="195"/>
      <c r="E110" s="195"/>
      <c r="F110" s="195"/>
      <c r="G110" s="195"/>
      <c r="H110" s="195"/>
      <c r="I110" s="195"/>
      <c r="J110" s="195"/>
    </row>
    <row r="111" spans="1:10" x14ac:dyDescent="0.25">
      <c r="A111" s="195"/>
      <c r="B111" s="195"/>
      <c r="C111" s="195"/>
      <c r="D111" s="195"/>
      <c r="E111" s="195"/>
      <c r="F111" s="195"/>
      <c r="G111" s="195"/>
      <c r="H111" s="195"/>
      <c r="I111" s="195"/>
      <c r="J111" s="195"/>
    </row>
    <row r="112" spans="1:10" x14ac:dyDescent="0.25">
      <c r="A112" s="195"/>
      <c r="B112" s="195"/>
      <c r="C112" s="195"/>
      <c r="D112" s="195"/>
      <c r="E112" s="195"/>
      <c r="F112" s="195"/>
      <c r="G112" s="195"/>
      <c r="H112" s="195"/>
      <c r="I112" s="195"/>
      <c r="J112" s="195"/>
    </row>
    <row r="113" spans="1:10" x14ac:dyDescent="0.25">
      <c r="A113" s="195"/>
      <c r="B113" s="195"/>
      <c r="C113" s="195"/>
      <c r="D113" s="195"/>
      <c r="E113" s="195"/>
      <c r="F113" s="195"/>
      <c r="G113" s="195"/>
      <c r="H113" s="195"/>
      <c r="I113" s="195"/>
      <c r="J113" s="195"/>
    </row>
    <row r="114" spans="1:10" x14ac:dyDescent="0.25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</row>
    <row r="115" spans="1:10" x14ac:dyDescent="0.25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</row>
    <row r="116" spans="1:10" x14ac:dyDescent="0.25">
      <c r="A116" s="195"/>
      <c r="B116" s="195"/>
      <c r="C116" s="195"/>
      <c r="D116" s="195"/>
      <c r="E116" s="195"/>
      <c r="F116" s="195"/>
      <c r="G116" s="195"/>
      <c r="H116" s="195"/>
      <c r="I116" s="195"/>
      <c r="J116" s="195"/>
    </row>
    <row r="117" spans="1:10" x14ac:dyDescent="0.25">
      <c r="A117" s="195"/>
      <c r="B117" s="195"/>
      <c r="C117" s="195"/>
      <c r="D117" s="195"/>
      <c r="E117" s="195"/>
      <c r="F117" s="195"/>
      <c r="G117" s="195"/>
      <c r="H117" s="195"/>
      <c r="I117" s="195"/>
      <c r="J117" s="195"/>
    </row>
    <row r="118" spans="1:10" x14ac:dyDescent="0.25">
      <c r="A118" s="195"/>
      <c r="B118" s="195"/>
      <c r="C118" s="195"/>
      <c r="D118" s="195"/>
      <c r="E118" s="195"/>
      <c r="F118" s="195"/>
      <c r="G118" s="195"/>
      <c r="H118" s="195"/>
      <c r="I118" s="195"/>
      <c r="J118" s="195"/>
    </row>
    <row r="119" spans="1:10" x14ac:dyDescent="0.25">
      <c r="A119" s="195"/>
      <c r="B119" s="195"/>
      <c r="C119" s="195"/>
      <c r="D119" s="195"/>
      <c r="E119" s="195"/>
      <c r="F119" s="195"/>
      <c r="G119" s="195"/>
      <c r="H119" s="195"/>
      <c r="I119" s="195"/>
      <c r="J119" s="195"/>
    </row>
    <row r="120" spans="1:10" x14ac:dyDescent="0.25">
      <c r="A120" s="195"/>
      <c r="B120" s="195"/>
      <c r="C120" s="195"/>
      <c r="D120" s="195"/>
      <c r="E120" s="195"/>
      <c r="F120" s="195"/>
      <c r="G120" s="195"/>
      <c r="H120" s="195"/>
      <c r="I120" s="195"/>
      <c r="J120" s="195"/>
    </row>
    <row r="121" spans="1:10" x14ac:dyDescent="0.25">
      <c r="A121" s="195"/>
      <c r="B121" s="195"/>
      <c r="C121" s="195"/>
      <c r="D121" s="195"/>
      <c r="E121" s="195"/>
      <c r="F121" s="195"/>
      <c r="G121" s="195"/>
      <c r="H121" s="195"/>
      <c r="I121" s="195"/>
      <c r="J121" s="195"/>
    </row>
    <row r="122" spans="1:10" x14ac:dyDescent="0.25">
      <c r="A122" s="195"/>
      <c r="B122" s="195"/>
      <c r="C122" s="195"/>
      <c r="D122" s="195"/>
      <c r="E122" s="195"/>
      <c r="F122" s="195"/>
      <c r="G122" s="195"/>
      <c r="H122" s="195"/>
      <c r="I122" s="195"/>
      <c r="J122" s="195"/>
    </row>
    <row r="123" spans="1:10" x14ac:dyDescent="0.25">
      <c r="A123" s="195"/>
      <c r="B123" s="195"/>
      <c r="C123" s="195"/>
      <c r="D123" s="195"/>
      <c r="E123" s="195"/>
      <c r="F123" s="195"/>
      <c r="G123" s="195"/>
      <c r="H123" s="195"/>
      <c r="I123" s="195"/>
      <c r="J123" s="195"/>
    </row>
    <row r="124" spans="1:10" x14ac:dyDescent="0.25">
      <c r="A124" s="195"/>
      <c r="B124" s="195"/>
      <c r="C124" s="195"/>
      <c r="D124" s="195"/>
      <c r="E124" s="195"/>
      <c r="F124" s="195"/>
      <c r="G124" s="195"/>
      <c r="H124" s="195"/>
      <c r="I124" s="195"/>
      <c r="J124" s="195"/>
    </row>
    <row r="125" spans="1:10" x14ac:dyDescent="0.25">
      <c r="A125" s="195"/>
      <c r="B125" s="195"/>
      <c r="C125" s="195"/>
      <c r="D125" s="195"/>
      <c r="E125" s="195"/>
      <c r="F125" s="195"/>
      <c r="G125" s="195"/>
      <c r="H125" s="195"/>
      <c r="I125" s="195"/>
      <c r="J125" s="195"/>
    </row>
    <row r="126" spans="1:10" x14ac:dyDescent="0.25">
      <c r="A126" s="195"/>
      <c r="B126" s="195"/>
      <c r="C126" s="195"/>
      <c r="D126" s="195"/>
      <c r="E126" s="195"/>
      <c r="F126" s="195"/>
      <c r="G126" s="195"/>
      <c r="H126" s="195"/>
      <c r="I126" s="195"/>
      <c r="J126" s="195"/>
    </row>
    <row r="127" spans="1:10" x14ac:dyDescent="0.25">
      <c r="A127" s="195"/>
      <c r="B127" s="195"/>
      <c r="C127" s="195"/>
      <c r="D127" s="195"/>
      <c r="E127" s="195"/>
      <c r="F127" s="195"/>
      <c r="G127" s="195"/>
      <c r="H127" s="195"/>
      <c r="I127" s="195"/>
      <c r="J127" s="195"/>
    </row>
    <row r="128" spans="1:10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5"/>
    </row>
    <row r="129" spans="1:10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5"/>
    </row>
    <row r="130" spans="1:10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5"/>
    </row>
    <row r="131" spans="1:10" x14ac:dyDescent="0.25">
      <c r="A131" s="195"/>
      <c r="B131" s="195"/>
      <c r="C131" s="195"/>
      <c r="D131" s="195"/>
      <c r="E131" s="195"/>
      <c r="F131" s="195"/>
      <c r="G131" s="195"/>
      <c r="H131" s="195"/>
      <c r="I131" s="195"/>
      <c r="J131" s="195"/>
    </row>
    <row r="132" spans="1:10" x14ac:dyDescent="0.25">
      <c r="A132" s="195"/>
      <c r="B132" s="195"/>
      <c r="C132" s="195"/>
      <c r="D132" s="195"/>
      <c r="E132" s="195"/>
      <c r="F132" s="195"/>
      <c r="G132" s="195"/>
      <c r="H132" s="195"/>
      <c r="I132" s="195"/>
      <c r="J132" s="195"/>
    </row>
    <row r="133" spans="1:10" x14ac:dyDescent="0.25">
      <c r="A133" s="195"/>
      <c r="B133" s="195"/>
      <c r="C133" s="195"/>
      <c r="D133" s="195"/>
      <c r="E133" s="195"/>
      <c r="F133" s="195"/>
      <c r="G133" s="195"/>
      <c r="H133" s="195"/>
      <c r="I133" s="195"/>
      <c r="J133" s="195"/>
    </row>
    <row r="134" spans="1:10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5"/>
    </row>
    <row r="135" spans="1:10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5"/>
    </row>
    <row r="136" spans="1:10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5"/>
    </row>
    <row r="137" spans="1:10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5"/>
    </row>
    <row r="138" spans="1:10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5"/>
    </row>
    <row r="139" spans="1:10" x14ac:dyDescent="0.25">
      <c r="A139" s="195"/>
      <c r="B139" s="195"/>
      <c r="C139" s="195"/>
      <c r="D139" s="195"/>
      <c r="E139" s="195"/>
      <c r="F139" s="195"/>
      <c r="G139" s="195"/>
      <c r="H139" s="195"/>
      <c r="I139" s="195"/>
      <c r="J139" s="195"/>
    </row>
    <row r="140" spans="1:10" x14ac:dyDescent="0.25">
      <c r="A140" s="195"/>
      <c r="B140" s="195"/>
      <c r="C140" s="195"/>
      <c r="D140" s="195"/>
      <c r="E140" s="195"/>
      <c r="F140" s="195"/>
      <c r="G140" s="195"/>
      <c r="H140" s="195"/>
      <c r="I140" s="195"/>
      <c r="J140" s="195"/>
    </row>
    <row r="141" spans="1:10" x14ac:dyDescent="0.25">
      <c r="A141" s="195"/>
      <c r="B141" s="195"/>
      <c r="C141" s="195"/>
      <c r="D141" s="195"/>
      <c r="E141" s="195"/>
      <c r="F141" s="195"/>
      <c r="G141" s="195"/>
      <c r="H141" s="195"/>
      <c r="I141" s="195"/>
      <c r="J141" s="195"/>
    </row>
    <row r="142" spans="1:10" x14ac:dyDescent="0.25">
      <c r="A142" s="195"/>
      <c r="B142" s="195"/>
      <c r="C142" s="195"/>
      <c r="D142" s="195"/>
      <c r="E142" s="195"/>
      <c r="F142" s="195"/>
      <c r="G142" s="195"/>
      <c r="H142" s="195"/>
      <c r="I142" s="195"/>
      <c r="J142" s="195"/>
    </row>
    <row r="143" spans="1:10" x14ac:dyDescent="0.25">
      <c r="A143" s="195"/>
      <c r="B143" s="195"/>
      <c r="C143" s="195"/>
      <c r="D143" s="195"/>
      <c r="E143" s="195"/>
      <c r="F143" s="195"/>
      <c r="G143" s="195"/>
      <c r="H143" s="195"/>
      <c r="I143" s="195"/>
      <c r="J143" s="195"/>
    </row>
    <row r="144" spans="1:10" x14ac:dyDescent="0.25">
      <c r="A144" s="195"/>
      <c r="B144" s="195"/>
      <c r="C144" s="195"/>
      <c r="D144" s="195"/>
      <c r="E144" s="195"/>
      <c r="F144" s="195"/>
      <c r="G144" s="195"/>
      <c r="H144" s="195"/>
      <c r="I144" s="195"/>
      <c r="J144" s="195"/>
    </row>
    <row r="145" spans="1:10" x14ac:dyDescent="0.25">
      <c r="A145" s="195"/>
      <c r="B145" s="195"/>
      <c r="C145" s="195"/>
      <c r="D145" s="195"/>
      <c r="E145" s="195"/>
      <c r="F145" s="195"/>
      <c r="G145" s="195"/>
      <c r="H145" s="195"/>
      <c r="I145" s="195"/>
      <c r="J145" s="195"/>
    </row>
    <row r="146" spans="1:10" x14ac:dyDescent="0.25">
      <c r="A146" s="195"/>
      <c r="B146" s="195"/>
      <c r="C146" s="195"/>
      <c r="D146" s="195"/>
      <c r="E146" s="195"/>
      <c r="F146" s="195"/>
      <c r="G146" s="195"/>
      <c r="H146" s="195"/>
      <c r="I146" s="195"/>
      <c r="J146" s="195"/>
    </row>
    <row r="147" spans="1:10" x14ac:dyDescent="0.25">
      <c r="A147" s="195"/>
      <c r="B147" s="195"/>
      <c r="C147" s="195"/>
      <c r="D147" s="195"/>
      <c r="E147" s="195"/>
      <c r="F147" s="195"/>
      <c r="G147" s="195"/>
      <c r="H147" s="195"/>
      <c r="I147" s="195"/>
      <c r="J147" s="195"/>
    </row>
    <row r="148" spans="1:10" x14ac:dyDescent="0.25">
      <c r="A148" s="195"/>
      <c r="B148" s="195"/>
      <c r="C148" s="195"/>
      <c r="D148" s="195"/>
      <c r="E148" s="195"/>
      <c r="F148" s="195"/>
      <c r="G148" s="195"/>
      <c r="H148" s="195"/>
      <c r="I148" s="195"/>
      <c r="J148" s="195"/>
    </row>
    <row r="149" spans="1:10" x14ac:dyDescent="0.25">
      <c r="A149" s="195"/>
      <c r="B149" s="195"/>
      <c r="C149" s="195"/>
      <c r="D149" s="195"/>
      <c r="E149" s="195"/>
      <c r="F149" s="195"/>
      <c r="G149" s="195"/>
      <c r="H149" s="195"/>
      <c r="I149" s="195"/>
      <c r="J149" s="195"/>
    </row>
    <row r="150" spans="1:10" x14ac:dyDescent="0.25">
      <c r="A150" s="195"/>
      <c r="B150" s="195"/>
      <c r="C150" s="195"/>
      <c r="D150" s="195"/>
      <c r="E150" s="195"/>
      <c r="F150" s="195"/>
      <c r="G150" s="195"/>
      <c r="H150" s="195"/>
      <c r="I150" s="195"/>
      <c r="J150" s="195"/>
    </row>
    <row r="151" spans="1:10" x14ac:dyDescent="0.25">
      <c r="A151" s="195"/>
      <c r="B151" s="195"/>
      <c r="C151" s="195"/>
      <c r="D151" s="195"/>
      <c r="E151" s="195"/>
      <c r="F151" s="195"/>
      <c r="G151" s="195"/>
      <c r="H151" s="195"/>
      <c r="I151" s="195"/>
      <c r="J151" s="195"/>
    </row>
    <row r="152" spans="1:10" x14ac:dyDescent="0.25">
      <c r="A152" s="195"/>
      <c r="B152" s="195"/>
      <c r="C152" s="195"/>
      <c r="D152" s="195"/>
      <c r="E152" s="195"/>
      <c r="F152" s="195"/>
      <c r="G152" s="195"/>
      <c r="H152" s="195"/>
      <c r="I152" s="195"/>
      <c r="J152" s="195"/>
    </row>
    <row r="153" spans="1:10" x14ac:dyDescent="0.25">
      <c r="A153" s="195"/>
      <c r="B153" s="195"/>
      <c r="C153" s="195"/>
      <c r="D153" s="195"/>
      <c r="E153" s="195"/>
      <c r="F153" s="195"/>
      <c r="G153" s="195"/>
      <c r="H153" s="195"/>
      <c r="I153" s="195"/>
      <c r="J153" s="195"/>
    </row>
    <row r="154" spans="1:10" x14ac:dyDescent="0.25">
      <c r="A154" s="195"/>
      <c r="B154" s="195"/>
      <c r="C154" s="195"/>
      <c r="D154" s="195"/>
      <c r="E154" s="195"/>
      <c r="F154" s="195"/>
      <c r="G154" s="195"/>
      <c r="H154" s="195"/>
      <c r="I154" s="195"/>
      <c r="J154" s="195"/>
    </row>
    <row r="155" spans="1:10" x14ac:dyDescent="0.25">
      <c r="A155" s="195"/>
      <c r="B155" s="195"/>
      <c r="C155" s="195"/>
      <c r="D155" s="195"/>
      <c r="E155" s="195"/>
      <c r="F155" s="195"/>
      <c r="G155" s="195"/>
      <c r="H155" s="195"/>
      <c r="I155" s="195"/>
      <c r="J155" s="195"/>
    </row>
    <row r="156" spans="1:10" x14ac:dyDescent="0.25">
      <c r="A156" s="195"/>
      <c r="B156" s="195"/>
      <c r="C156" s="195"/>
      <c r="D156" s="195"/>
      <c r="E156" s="195"/>
      <c r="F156" s="195"/>
      <c r="G156" s="195"/>
      <c r="H156" s="195"/>
      <c r="I156" s="195"/>
      <c r="J156" s="195"/>
    </row>
    <row r="157" spans="1:10" x14ac:dyDescent="0.25">
      <c r="A157" s="195"/>
      <c r="B157" s="195"/>
      <c r="C157" s="195"/>
      <c r="D157" s="195"/>
      <c r="E157" s="195"/>
      <c r="F157" s="195"/>
      <c r="G157" s="195"/>
      <c r="H157" s="195"/>
      <c r="I157" s="195"/>
      <c r="J157" s="195"/>
    </row>
    <row r="158" spans="1:10" x14ac:dyDescent="0.25">
      <c r="A158" s="195"/>
      <c r="B158" s="195"/>
      <c r="C158" s="195"/>
      <c r="D158" s="195"/>
      <c r="E158" s="195"/>
      <c r="F158" s="195"/>
      <c r="G158" s="195"/>
      <c r="H158" s="195"/>
      <c r="I158" s="195"/>
      <c r="J158" s="195"/>
    </row>
    <row r="159" spans="1:10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5"/>
    </row>
    <row r="160" spans="1:10" x14ac:dyDescent="0.25">
      <c r="A160" s="195"/>
      <c r="B160" s="195"/>
      <c r="C160" s="195"/>
      <c r="D160" s="195"/>
      <c r="E160" s="195"/>
      <c r="F160" s="195"/>
      <c r="G160" s="195"/>
      <c r="H160" s="195"/>
      <c r="I160" s="195"/>
      <c r="J160" s="195"/>
    </row>
    <row r="161" spans="1:10" x14ac:dyDescent="0.25">
      <c r="A161" s="195"/>
      <c r="B161" s="195"/>
      <c r="C161" s="195"/>
      <c r="D161" s="195"/>
      <c r="E161" s="195"/>
      <c r="F161" s="195"/>
      <c r="G161" s="195"/>
      <c r="H161" s="195"/>
      <c r="I161" s="195"/>
      <c r="J161" s="195"/>
    </row>
    <row r="162" spans="1:10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5"/>
    </row>
    <row r="163" spans="1:10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5"/>
    </row>
    <row r="164" spans="1:10" x14ac:dyDescent="0.25">
      <c r="A164" s="195"/>
      <c r="B164" s="195"/>
      <c r="C164" s="195"/>
      <c r="D164" s="195"/>
      <c r="E164" s="195"/>
      <c r="F164" s="195"/>
      <c r="G164" s="195"/>
      <c r="H164" s="195"/>
      <c r="I164" s="195"/>
      <c r="J164" s="195"/>
    </row>
    <row r="165" spans="1:10" x14ac:dyDescent="0.25">
      <c r="A165" s="195"/>
      <c r="B165" s="195"/>
      <c r="C165" s="195"/>
      <c r="D165" s="195"/>
      <c r="E165" s="195"/>
      <c r="F165" s="195"/>
      <c r="G165" s="195"/>
      <c r="H165" s="195"/>
      <c r="I165" s="195"/>
      <c r="J165" s="195"/>
    </row>
    <row r="166" spans="1:10" x14ac:dyDescent="0.25">
      <c r="A166" s="195"/>
      <c r="B166" s="195"/>
      <c r="C166" s="195"/>
      <c r="D166" s="195"/>
      <c r="E166" s="195"/>
      <c r="F166" s="195"/>
      <c r="G166" s="195"/>
      <c r="H166" s="195"/>
      <c r="I166" s="195"/>
      <c r="J166" s="195"/>
    </row>
    <row r="167" spans="1:10" x14ac:dyDescent="0.25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</row>
    <row r="168" spans="1:10" x14ac:dyDescent="0.25">
      <c r="A168" s="195"/>
      <c r="B168" s="195"/>
      <c r="C168" s="195"/>
      <c r="D168" s="195"/>
      <c r="E168" s="195"/>
      <c r="F168" s="195"/>
      <c r="G168" s="195"/>
      <c r="H168" s="195"/>
      <c r="I168" s="195"/>
      <c r="J168" s="195"/>
    </row>
    <row r="169" spans="1:10" x14ac:dyDescent="0.25">
      <c r="A169" s="195"/>
      <c r="B169" s="195"/>
      <c r="C169" s="195"/>
      <c r="D169" s="195"/>
      <c r="E169" s="195"/>
      <c r="F169" s="195"/>
      <c r="G169" s="195"/>
      <c r="H169" s="195"/>
      <c r="I169" s="195"/>
      <c r="J169" s="195"/>
    </row>
    <row r="170" spans="1:10" x14ac:dyDescent="0.25">
      <c r="A170" s="195"/>
      <c r="B170" s="195"/>
      <c r="C170" s="195"/>
      <c r="D170" s="195"/>
      <c r="E170" s="195"/>
      <c r="F170" s="195"/>
      <c r="G170" s="195"/>
      <c r="H170" s="195"/>
      <c r="I170" s="195"/>
      <c r="J170" s="195"/>
    </row>
    <row r="171" spans="1:10" x14ac:dyDescent="0.25">
      <c r="A171" s="195"/>
      <c r="B171" s="195"/>
      <c r="C171" s="195"/>
      <c r="D171" s="195"/>
      <c r="E171" s="195"/>
      <c r="F171" s="195"/>
      <c r="G171" s="195"/>
      <c r="H171" s="195"/>
      <c r="I171" s="195"/>
      <c r="J171" s="195"/>
    </row>
    <row r="172" spans="1:10" x14ac:dyDescent="0.25">
      <c r="A172" s="195"/>
      <c r="B172" s="195"/>
      <c r="C172" s="195"/>
      <c r="D172" s="195"/>
      <c r="E172" s="195"/>
      <c r="F172" s="195"/>
      <c r="G172" s="195"/>
      <c r="H172" s="195"/>
      <c r="I172" s="195"/>
      <c r="J172" s="195"/>
    </row>
    <row r="173" spans="1:10" x14ac:dyDescent="0.25">
      <c r="A173" s="195"/>
      <c r="B173" s="195"/>
      <c r="C173" s="195"/>
      <c r="D173" s="195"/>
      <c r="E173" s="195"/>
      <c r="F173" s="195"/>
      <c r="G173" s="195"/>
      <c r="H173" s="195"/>
      <c r="I173" s="195"/>
      <c r="J173" s="195"/>
    </row>
    <row r="174" spans="1:10" x14ac:dyDescent="0.25">
      <c r="A174" s="195"/>
      <c r="B174" s="195"/>
      <c r="C174" s="195"/>
      <c r="D174" s="195"/>
      <c r="E174" s="195"/>
      <c r="F174" s="195"/>
      <c r="G174" s="195"/>
      <c r="H174" s="195"/>
      <c r="I174" s="195"/>
      <c r="J174" s="195"/>
    </row>
    <row r="175" spans="1:10" x14ac:dyDescent="0.25">
      <c r="A175" s="195"/>
      <c r="B175" s="195"/>
      <c r="C175" s="195"/>
      <c r="D175" s="195"/>
      <c r="E175" s="195"/>
      <c r="F175" s="195"/>
      <c r="G175" s="195"/>
      <c r="H175" s="195"/>
      <c r="I175" s="195"/>
      <c r="J175" s="195"/>
    </row>
    <row r="176" spans="1:10" x14ac:dyDescent="0.25">
      <c r="A176" s="195"/>
      <c r="B176" s="195"/>
      <c r="C176" s="195"/>
      <c r="D176" s="195"/>
      <c r="E176" s="195"/>
      <c r="F176" s="195"/>
      <c r="G176" s="195"/>
      <c r="H176" s="195"/>
      <c r="I176" s="195"/>
      <c r="J176" s="195"/>
    </row>
    <row r="177" spans="1:10" x14ac:dyDescent="0.25">
      <c r="A177" s="195"/>
      <c r="B177" s="195"/>
      <c r="C177" s="195"/>
      <c r="D177" s="195"/>
      <c r="E177" s="195"/>
      <c r="F177" s="195"/>
      <c r="G177" s="195"/>
      <c r="H177" s="195"/>
      <c r="I177" s="195"/>
      <c r="J177" s="195"/>
    </row>
    <row r="178" spans="1:10" x14ac:dyDescent="0.25">
      <c r="A178" s="195"/>
      <c r="B178" s="195"/>
      <c r="C178" s="195"/>
      <c r="D178" s="195"/>
      <c r="E178" s="195"/>
      <c r="F178" s="195"/>
      <c r="G178" s="195"/>
      <c r="H178" s="195"/>
      <c r="I178" s="195"/>
      <c r="J178" s="195"/>
    </row>
    <row r="179" spans="1:10" x14ac:dyDescent="0.25">
      <c r="A179" s="195"/>
      <c r="B179" s="195"/>
      <c r="C179" s="195"/>
      <c r="D179" s="195"/>
      <c r="E179" s="195"/>
      <c r="F179" s="195"/>
      <c r="G179" s="195"/>
      <c r="H179" s="195"/>
      <c r="I179" s="195"/>
      <c r="J179" s="195"/>
    </row>
    <row r="180" spans="1:10" x14ac:dyDescent="0.25">
      <c r="A180" s="195"/>
      <c r="B180" s="195"/>
      <c r="C180" s="195"/>
      <c r="D180" s="195"/>
      <c r="E180" s="195"/>
      <c r="F180" s="195"/>
      <c r="G180" s="195"/>
      <c r="H180" s="195"/>
      <c r="I180" s="195"/>
      <c r="J180" s="195"/>
    </row>
    <row r="181" spans="1:10" x14ac:dyDescent="0.25">
      <c r="A181" s="195"/>
      <c r="B181" s="195"/>
      <c r="C181" s="195"/>
      <c r="D181" s="195"/>
      <c r="E181" s="195"/>
      <c r="F181" s="195"/>
      <c r="G181" s="195"/>
      <c r="H181" s="195"/>
      <c r="I181" s="195"/>
      <c r="J181" s="195"/>
    </row>
    <row r="182" spans="1:10" x14ac:dyDescent="0.25">
      <c r="A182" s="195"/>
      <c r="B182" s="195"/>
      <c r="C182" s="195"/>
      <c r="D182" s="195"/>
      <c r="E182" s="195"/>
      <c r="F182" s="195"/>
      <c r="G182" s="195"/>
      <c r="H182" s="195"/>
      <c r="I182" s="195"/>
      <c r="J182" s="195"/>
    </row>
    <row r="183" spans="1:10" x14ac:dyDescent="0.25">
      <c r="A183" s="195"/>
      <c r="B183" s="195"/>
      <c r="C183" s="195"/>
      <c r="D183" s="195"/>
      <c r="E183" s="195"/>
      <c r="F183" s="195"/>
      <c r="G183" s="195"/>
      <c r="H183" s="195"/>
      <c r="I183" s="195"/>
      <c r="J183" s="195"/>
    </row>
    <row r="184" spans="1:10" x14ac:dyDescent="0.25">
      <c r="A184" s="195"/>
      <c r="B184" s="195"/>
      <c r="C184" s="195"/>
      <c r="D184" s="195"/>
      <c r="E184" s="195"/>
      <c r="F184" s="195"/>
      <c r="G184" s="195"/>
      <c r="H184" s="195"/>
      <c r="I184" s="195"/>
      <c r="J184" s="195"/>
    </row>
    <row r="185" spans="1:10" x14ac:dyDescent="0.25">
      <c r="A185" s="195"/>
      <c r="B185" s="195"/>
      <c r="C185" s="195"/>
      <c r="D185" s="195"/>
      <c r="E185" s="195"/>
      <c r="F185" s="195"/>
      <c r="G185" s="195"/>
      <c r="H185" s="195"/>
      <c r="I185" s="195"/>
      <c r="J185" s="195"/>
    </row>
    <row r="186" spans="1:10" x14ac:dyDescent="0.25">
      <c r="A186" s="195"/>
      <c r="B186" s="195"/>
      <c r="C186" s="195"/>
      <c r="D186" s="195"/>
      <c r="E186" s="195"/>
      <c r="F186" s="195"/>
      <c r="G186" s="195"/>
      <c r="H186" s="195"/>
      <c r="I186" s="195"/>
      <c r="J186" s="195"/>
    </row>
    <row r="187" spans="1:10" x14ac:dyDescent="0.25">
      <c r="A187" s="195"/>
      <c r="B187" s="195"/>
      <c r="C187" s="195"/>
      <c r="D187" s="195"/>
      <c r="E187" s="195"/>
      <c r="F187" s="195"/>
      <c r="G187" s="195"/>
      <c r="H187" s="195"/>
      <c r="I187" s="195"/>
      <c r="J187" s="195"/>
    </row>
    <row r="188" spans="1:10" x14ac:dyDescent="0.25">
      <c r="A188" s="195"/>
      <c r="B188" s="195"/>
      <c r="C188" s="195"/>
      <c r="D188" s="195"/>
      <c r="E188" s="195"/>
      <c r="F188" s="195"/>
      <c r="G188" s="195"/>
      <c r="H188" s="195"/>
      <c r="I188" s="195"/>
      <c r="J188" s="195"/>
    </row>
    <row r="189" spans="1:10" x14ac:dyDescent="0.25">
      <c r="A189" s="195"/>
      <c r="B189" s="195"/>
      <c r="C189" s="195"/>
      <c r="D189" s="195"/>
      <c r="E189" s="195"/>
      <c r="F189" s="195"/>
      <c r="G189" s="195"/>
      <c r="H189" s="195"/>
      <c r="I189" s="195"/>
      <c r="J189" s="195"/>
    </row>
    <row r="190" spans="1:10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5"/>
    </row>
    <row r="191" spans="1:10" x14ac:dyDescent="0.25">
      <c r="A191" s="195"/>
      <c r="B191" s="195"/>
      <c r="C191" s="195"/>
      <c r="D191" s="195"/>
      <c r="E191" s="195"/>
      <c r="F191" s="195"/>
      <c r="G191" s="195"/>
      <c r="H191" s="195"/>
      <c r="I191" s="195"/>
      <c r="J191" s="195"/>
    </row>
    <row r="192" spans="1:10" x14ac:dyDescent="0.25">
      <c r="A192" s="195"/>
      <c r="B192" s="195"/>
      <c r="C192" s="195"/>
      <c r="D192" s="195"/>
      <c r="E192" s="195"/>
      <c r="F192" s="195"/>
      <c r="G192" s="195"/>
      <c r="H192" s="195"/>
      <c r="I192" s="195"/>
      <c r="J192" s="195"/>
    </row>
    <row r="193" spans="1:10" x14ac:dyDescent="0.25">
      <c r="A193" s="195"/>
      <c r="B193" s="195"/>
      <c r="C193" s="195"/>
      <c r="D193" s="195"/>
      <c r="E193" s="195"/>
      <c r="F193" s="195"/>
      <c r="G193" s="195"/>
      <c r="H193" s="195"/>
      <c r="I193" s="195"/>
      <c r="J193" s="195"/>
    </row>
    <row r="194" spans="1:10" x14ac:dyDescent="0.25">
      <c r="A194" s="195"/>
      <c r="B194" s="195"/>
      <c r="C194" s="195"/>
      <c r="D194" s="195"/>
      <c r="E194" s="195"/>
      <c r="F194" s="195"/>
      <c r="G194" s="195"/>
      <c r="H194" s="195"/>
      <c r="I194" s="195"/>
      <c r="J194" s="195"/>
    </row>
    <row r="195" spans="1:10" x14ac:dyDescent="0.25">
      <c r="A195" s="195"/>
      <c r="B195" s="195"/>
      <c r="C195" s="195"/>
      <c r="D195" s="195"/>
      <c r="E195" s="195"/>
      <c r="F195" s="195"/>
      <c r="G195" s="195"/>
      <c r="H195" s="195"/>
      <c r="I195" s="195"/>
      <c r="J195" s="195"/>
    </row>
    <row r="196" spans="1:10" x14ac:dyDescent="0.25">
      <c r="A196" s="195"/>
      <c r="B196" s="195"/>
      <c r="C196" s="195"/>
      <c r="D196" s="195"/>
      <c r="E196" s="195"/>
      <c r="F196" s="195"/>
      <c r="G196" s="195"/>
      <c r="H196" s="195"/>
      <c r="I196" s="195"/>
      <c r="J196" s="195"/>
    </row>
    <row r="197" spans="1:10" x14ac:dyDescent="0.25">
      <c r="A197" s="195"/>
      <c r="B197" s="195"/>
      <c r="C197" s="195"/>
      <c r="D197" s="195"/>
      <c r="E197" s="195"/>
      <c r="F197" s="195"/>
      <c r="G197" s="195"/>
      <c r="H197" s="195"/>
      <c r="I197" s="195"/>
      <c r="J197" s="195"/>
    </row>
    <row r="198" spans="1:10" x14ac:dyDescent="0.25">
      <c r="A198" s="195"/>
      <c r="B198" s="195"/>
      <c r="C198" s="195"/>
      <c r="D198" s="195"/>
      <c r="E198" s="195"/>
      <c r="F198" s="195"/>
      <c r="G198" s="195"/>
      <c r="H198" s="195"/>
      <c r="I198" s="195"/>
      <c r="J198" s="195"/>
    </row>
    <row r="199" spans="1:10" x14ac:dyDescent="0.25">
      <c r="A199" s="195"/>
      <c r="B199" s="195"/>
      <c r="C199" s="195"/>
      <c r="D199" s="195"/>
      <c r="E199" s="195"/>
      <c r="F199" s="195"/>
      <c r="G199" s="195"/>
      <c r="H199" s="195"/>
      <c r="I199" s="195"/>
      <c r="J199" s="195"/>
    </row>
    <row r="200" spans="1:10" x14ac:dyDescent="0.25">
      <c r="A200" s="195"/>
      <c r="B200" s="195"/>
      <c r="C200" s="195"/>
      <c r="D200" s="195"/>
      <c r="E200" s="195"/>
      <c r="F200" s="195"/>
      <c r="G200" s="195"/>
      <c r="H200" s="195"/>
      <c r="I200" s="195"/>
      <c r="J200" s="195"/>
    </row>
    <row r="201" spans="1:10" x14ac:dyDescent="0.25">
      <c r="A201" s="195"/>
      <c r="B201" s="195"/>
      <c r="C201" s="195"/>
      <c r="D201" s="195"/>
      <c r="E201" s="195"/>
      <c r="F201" s="195"/>
      <c r="G201" s="195"/>
      <c r="H201" s="195"/>
      <c r="I201" s="195"/>
      <c r="J201" s="195"/>
    </row>
    <row r="202" spans="1:10" x14ac:dyDescent="0.25">
      <c r="A202" s="195"/>
      <c r="B202" s="195"/>
      <c r="C202" s="195"/>
      <c r="D202" s="195"/>
      <c r="E202" s="195"/>
      <c r="F202" s="195"/>
      <c r="G202" s="195"/>
      <c r="H202" s="195"/>
      <c r="I202" s="195"/>
      <c r="J202" s="195"/>
    </row>
    <row r="203" spans="1:10" x14ac:dyDescent="0.25">
      <c r="A203" s="195"/>
      <c r="B203" s="195"/>
      <c r="C203" s="195"/>
      <c r="D203" s="195"/>
      <c r="E203" s="195"/>
      <c r="F203" s="195"/>
      <c r="G203" s="195"/>
      <c r="H203" s="195"/>
      <c r="I203" s="195"/>
      <c r="J203" s="195"/>
    </row>
    <row r="204" spans="1:10" x14ac:dyDescent="0.25">
      <c r="A204" s="195"/>
      <c r="B204" s="195"/>
      <c r="C204" s="195"/>
      <c r="D204" s="195"/>
      <c r="E204" s="195"/>
      <c r="F204" s="195"/>
      <c r="G204" s="195"/>
      <c r="H204" s="195"/>
      <c r="I204" s="195"/>
      <c r="J204" s="195"/>
    </row>
    <row r="205" spans="1:10" x14ac:dyDescent="0.25">
      <c r="A205" s="195"/>
      <c r="B205" s="195"/>
      <c r="C205" s="195"/>
      <c r="D205" s="195"/>
      <c r="E205" s="195"/>
      <c r="F205" s="195"/>
      <c r="G205" s="195"/>
      <c r="H205" s="195"/>
      <c r="I205" s="195"/>
      <c r="J205" s="195"/>
    </row>
    <row r="206" spans="1:10" x14ac:dyDescent="0.25">
      <c r="A206" s="195"/>
      <c r="B206" s="195"/>
      <c r="C206" s="195"/>
      <c r="D206" s="195"/>
      <c r="E206" s="195"/>
      <c r="F206" s="195"/>
      <c r="G206" s="195"/>
      <c r="H206" s="195"/>
      <c r="I206" s="195"/>
      <c r="J206" s="195"/>
    </row>
    <row r="207" spans="1:10" x14ac:dyDescent="0.25">
      <c r="A207" s="195"/>
      <c r="B207" s="195"/>
      <c r="C207" s="195"/>
      <c r="D207" s="195"/>
      <c r="E207" s="195"/>
      <c r="F207" s="195"/>
      <c r="G207" s="195"/>
      <c r="H207" s="195"/>
      <c r="I207" s="195"/>
      <c r="J207" s="195"/>
    </row>
    <row r="208" spans="1:10" x14ac:dyDescent="0.25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</row>
    <row r="209" spans="1:10" x14ac:dyDescent="0.25">
      <c r="A209" s="195"/>
      <c r="B209" s="195"/>
      <c r="C209" s="195"/>
      <c r="D209" s="195"/>
      <c r="E209" s="195"/>
      <c r="F209" s="195"/>
      <c r="G209" s="195"/>
      <c r="H209" s="195"/>
      <c r="I209" s="195"/>
      <c r="J209" s="195"/>
    </row>
    <row r="210" spans="1:10" x14ac:dyDescent="0.25">
      <c r="A210" s="195"/>
      <c r="B210" s="195"/>
      <c r="C210" s="195"/>
      <c r="D210" s="195"/>
      <c r="E210" s="195"/>
      <c r="F210" s="195"/>
      <c r="G210" s="195"/>
      <c r="H210" s="195"/>
      <c r="I210" s="195"/>
      <c r="J210" s="195"/>
    </row>
    <row r="211" spans="1:10" x14ac:dyDescent="0.25">
      <c r="A211" s="195"/>
      <c r="B211" s="195"/>
      <c r="C211" s="195"/>
      <c r="D211" s="195"/>
      <c r="E211" s="195"/>
      <c r="F211" s="195"/>
      <c r="G211" s="195"/>
      <c r="H211" s="195"/>
      <c r="I211" s="195"/>
      <c r="J211" s="195"/>
    </row>
    <row r="212" spans="1:10" x14ac:dyDescent="0.25">
      <c r="A212" s="195"/>
      <c r="B212" s="195"/>
      <c r="C212" s="195"/>
      <c r="D212" s="195"/>
      <c r="E212" s="195"/>
      <c r="F212" s="195"/>
      <c r="G212" s="195"/>
      <c r="H212" s="195"/>
      <c r="I212" s="195"/>
      <c r="J212" s="195"/>
    </row>
    <row r="213" spans="1:10" x14ac:dyDescent="0.25">
      <c r="A213" s="195"/>
      <c r="B213" s="195"/>
      <c r="C213" s="195"/>
      <c r="D213" s="195"/>
      <c r="E213" s="195"/>
      <c r="F213" s="195"/>
      <c r="G213" s="195"/>
      <c r="H213" s="195"/>
      <c r="I213" s="195"/>
      <c r="J213" s="195"/>
    </row>
    <row r="214" spans="1:10" x14ac:dyDescent="0.25">
      <c r="A214" s="195"/>
      <c r="B214" s="195"/>
      <c r="C214" s="195"/>
      <c r="D214" s="195"/>
      <c r="E214" s="195"/>
      <c r="F214" s="195"/>
      <c r="G214" s="195"/>
      <c r="H214" s="195"/>
      <c r="I214" s="195"/>
      <c r="J214" s="195"/>
    </row>
    <row r="215" spans="1:10" x14ac:dyDescent="0.25">
      <c r="A215" s="195"/>
      <c r="B215" s="195"/>
      <c r="C215" s="195"/>
      <c r="D215" s="195"/>
      <c r="E215" s="195"/>
      <c r="F215" s="195"/>
      <c r="G215" s="195"/>
      <c r="H215" s="195"/>
      <c r="I215" s="195"/>
      <c r="J215" s="195"/>
    </row>
    <row r="216" spans="1:10" x14ac:dyDescent="0.25">
      <c r="A216" s="195"/>
      <c r="B216" s="195"/>
      <c r="C216" s="195"/>
      <c r="D216" s="195"/>
      <c r="E216" s="195"/>
      <c r="F216" s="195"/>
      <c r="G216" s="195"/>
      <c r="H216" s="195"/>
      <c r="I216" s="195"/>
      <c r="J216" s="195"/>
    </row>
    <row r="217" spans="1:10" x14ac:dyDescent="0.25">
      <c r="A217" s="195"/>
      <c r="B217" s="195"/>
      <c r="C217" s="195"/>
      <c r="D217" s="195"/>
      <c r="E217" s="195"/>
      <c r="F217" s="195"/>
      <c r="G217" s="195"/>
      <c r="H217" s="195"/>
      <c r="I217" s="195"/>
      <c r="J217" s="195"/>
    </row>
    <row r="218" spans="1:10" x14ac:dyDescent="0.25">
      <c r="A218" s="195"/>
      <c r="B218" s="195"/>
      <c r="C218" s="195"/>
      <c r="D218" s="195"/>
      <c r="E218" s="195"/>
      <c r="F218" s="195"/>
      <c r="G218" s="195"/>
      <c r="H218" s="195"/>
      <c r="I218" s="195"/>
      <c r="J218" s="195"/>
    </row>
    <row r="219" spans="1:10" x14ac:dyDescent="0.25">
      <c r="A219" s="195"/>
      <c r="B219" s="195"/>
      <c r="C219" s="195"/>
      <c r="D219" s="195"/>
      <c r="E219" s="195"/>
      <c r="F219" s="195"/>
      <c r="G219" s="195"/>
      <c r="H219" s="195"/>
      <c r="I219" s="195"/>
      <c r="J219" s="195"/>
    </row>
    <row r="220" spans="1:10" x14ac:dyDescent="0.25">
      <c r="A220" s="195"/>
      <c r="B220" s="195"/>
      <c r="C220" s="195"/>
      <c r="D220" s="195"/>
      <c r="E220" s="195"/>
      <c r="F220" s="195"/>
      <c r="G220" s="195"/>
      <c r="H220" s="195"/>
      <c r="I220" s="195"/>
      <c r="J220" s="195"/>
    </row>
    <row r="221" spans="1:10" x14ac:dyDescent="0.25">
      <c r="A221" s="195"/>
      <c r="B221" s="195"/>
      <c r="C221" s="195"/>
      <c r="D221" s="195"/>
      <c r="E221" s="195"/>
      <c r="F221" s="195"/>
      <c r="G221" s="195"/>
      <c r="H221" s="195"/>
      <c r="I221" s="195"/>
      <c r="J221" s="195"/>
    </row>
    <row r="222" spans="1:10" x14ac:dyDescent="0.25">
      <c r="A222" s="195"/>
      <c r="B222" s="195"/>
      <c r="C222" s="195"/>
      <c r="D222" s="195"/>
      <c r="E222" s="195"/>
      <c r="F222" s="195"/>
      <c r="G222" s="195"/>
      <c r="H222" s="195"/>
      <c r="I222" s="195"/>
      <c r="J222" s="195"/>
    </row>
    <row r="223" spans="1:10" x14ac:dyDescent="0.25">
      <c r="A223" s="195"/>
      <c r="B223" s="195"/>
      <c r="C223" s="195"/>
      <c r="D223" s="195"/>
      <c r="E223" s="195"/>
      <c r="F223" s="195"/>
      <c r="G223" s="195"/>
      <c r="H223" s="195"/>
      <c r="I223" s="195"/>
      <c r="J223" s="195"/>
    </row>
    <row r="224" spans="1:10" x14ac:dyDescent="0.25">
      <c r="A224" s="195"/>
      <c r="B224" s="195"/>
      <c r="C224" s="195"/>
      <c r="D224" s="195"/>
      <c r="E224" s="195"/>
      <c r="F224" s="195"/>
      <c r="G224" s="195"/>
      <c r="H224" s="195"/>
      <c r="I224" s="195"/>
      <c r="J224" s="195"/>
    </row>
    <row r="225" spans="1:10" x14ac:dyDescent="0.25">
      <c r="A225" s="195"/>
      <c r="B225" s="195"/>
      <c r="C225" s="195"/>
      <c r="D225" s="195"/>
      <c r="E225" s="195"/>
      <c r="F225" s="195"/>
      <c r="G225" s="195"/>
      <c r="H225" s="195"/>
      <c r="I225" s="195"/>
      <c r="J225" s="195"/>
    </row>
    <row r="226" spans="1:10" x14ac:dyDescent="0.25">
      <c r="A226" s="195"/>
      <c r="B226" s="195"/>
      <c r="C226" s="195"/>
      <c r="D226" s="195"/>
      <c r="E226" s="195"/>
      <c r="F226" s="195"/>
      <c r="G226" s="195"/>
      <c r="H226" s="195"/>
      <c r="I226" s="195"/>
      <c r="J226" s="195"/>
    </row>
    <row r="227" spans="1:10" x14ac:dyDescent="0.25">
      <c r="A227" s="195"/>
      <c r="B227" s="195"/>
      <c r="C227" s="195"/>
      <c r="D227" s="195"/>
      <c r="E227" s="195"/>
      <c r="F227" s="195"/>
      <c r="G227" s="195"/>
      <c r="H227" s="195"/>
      <c r="I227" s="195"/>
      <c r="J227" s="195"/>
    </row>
    <row r="228" spans="1:10" x14ac:dyDescent="0.25">
      <c r="A228" s="195"/>
      <c r="B228" s="195"/>
      <c r="C228" s="195"/>
      <c r="D228" s="195"/>
      <c r="E228" s="195"/>
      <c r="F228" s="195"/>
      <c r="G228" s="195"/>
      <c r="H228" s="195"/>
      <c r="I228" s="195"/>
      <c r="J228" s="195"/>
    </row>
    <row r="229" spans="1:10" x14ac:dyDescent="0.25">
      <c r="A229" s="195"/>
      <c r="B229" s="195"/>
      <c r="C229" s="195"/>
      <c r="D229" s="195"/>
      <c r="E229" s="195"/>
      <c r="F229" s="195"/>
      <c r="G229" s="195"/>
      <c r="H229" s="195"/>
      <c r="I229" s="195"/>
      <c r="J229" s="195"/>
    </row>
    <row r="230" spans="1:10" x14ac:dyDescent="0.25">
      <c r="A230" s="195"/>
      <c r="B230" s="195"/>
      <c r="C230" s="195"/>
      <c r="D230" s="195"/>
      <c r="E230" s="195"/>
      <c r="F230" s="195"/>
      <c r="G230" s="195"/>
      <c r="H230" s="195"/>
      <c r="I230" s="195"/>
      <c r="J230" s="195"/>
    </row>
    <row r="231" spans="1:10" x14ac:dyDescent="0.25">
      <c r="A231" s="195"/>
      <c r="B231" s="195"/>
      <c r="C231" s="195"/>
      <c r="D231" s="195"/>
      <c r="E231" s="195"/>
      <c r="F231" s="195"/>
      <c r="G231" s="195"/>
      <c r="H231" s="195"/>
      <c r="I231" s="195"/>
      <c r="J231" s="195"/>
    </row>
    <row r="232" spans="1:10" x14ac:dyDescent="0.25">
      <c r="A232" s="195"/>
      <c r="B232" s="195"/>
      <c r="C232" s="195"/>
      <c r="D232" s="195"/>
      <c r="E232" s="195"/>
      <c r="F232" s="195"/>
      <c r="G232" s="195"/>
      <c r="H232" s="195"/>
      <c r="I232" s="195"/>
      <c r="J232" s="195"/>
    </row>
    <row r="233" spans="1:10" x14ac:dyDescent="0.25">
      <c r="A233" s="195"/>
      <c r="B233" s="195"/>
      <c r="C233" s="195"/>
      <c r="D233" s="195"/>
      <c r="E233" s="195"/>
      <c r="F233" s="195"/>
      <c r="G233" s="195"/>
      <c r="H233" s="195"/>
      <c r="I233" s="195"/>
      <c r="J233" s="195"/>
    </row>
    <row r="234" spans="1:10" x14ac:dyDescent="0.25">
      <c r="A234" s="195"/>
      <c r="B234" s="195"/>
      <c r="C234" s="195"/>
      <c r="D234" s="195"/>
      <c r="E234" s="195"/>
      <c r="F234" s="195"/>
      <c r="G234" s="195"/>
      <c r="H234" s="195"/>
      <c r="I234" s="195"/>
      <c r="J234" s="195"/>
    </row>
    <row r="235" spans="1:10" x14ac:dyDescent="0.25">
      <c r="A235" s="195"/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195"/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195"/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195"/>
      <c r="B238" s="195"/>
      <c r="C238" s="195"/>
      <c r="D238" s="195"/>
      <c r="E238" s="195"/>
      <c r="F238" s="195"/>
      <c r="G238" s="195"/>
      <c r="H238" s="195"/>
      <c r="I238" s="195"/>
      <c r="J238" s="195"/>
    </row>
    <row r="239" spans="1:10" x14ac:dyDescent="0.25">
      <c r="A239" s="195"/>
      <c r="B239" s="195"/>
      <c r="C239" s="195"/>
      <c r="D239" s="195"/>
      <c r="E239" s="195"/>
      <c r="F239" s="195"/>
      <c r="G239" s="195"/>
      <c r="H239" s="195"/>
      <c r="I239" s="195"/>
      <c r="J239" s="195"/>
    </row>
    <row r="240" spans="1:10" x14ac:dyDescent="0.25">
      <c r="A240" s="195"/>
      <c r="B240" s="195"/>
      <c r="C240" s="195"/>
      <c r="D240" s="195"/>
      <c r="E240" s="195"/>
      <c r="F240" s="195"/>
      <c r="G240" s="195"/>
      <c r="H240" s="195"/>
      <c r="I240" s="195"/>
      <c r="J240" s="195"/>
    </row>
    <row r="241" spans="1:10" x14ac:dyDescent="0.25">
      <c r="A241" s="195"/>
      <c r="B241" s="195"/>
      <c r="C241" s="195"/>
      <c r="D241" s="195"/>
      <c r="E241" s="195"/>
      <c r="F241" s="195"/>
      <c r="G241" s="195"/>
      <c r="H241" s="195"/>
      <c r="I241" s="195"/>
      <c r="J241" s="195"/>
    </row>
    <row r="242" spans="1:10" x14ac:dyDescent="0.25">
      <c r="A242" s="195"/>
      <c r="B242" s="195"/>
      <c r="C242" s="195"/>
      <c r="D242" s="195"/>
      <c r="E242" s="195"/>
      <c r="F242" s="195"/>
      <c r="G242" s="195"/>
      <c r="H242" s="195"/>
      <c r="I242" s="195"/>
      <c r="J242" s="195"/>
    </row>
    <row r="243" spans="1:10" x14ac:dyDescent="0.25">
      <c r="A243" s="195"/>
      <c r="B243" s="195"/>
      <c r="C243" s="195"/>
      <c r="D243" s="195"/>
      <c r="E243" s="195"/>
      <c r="F243" s="195"/>
      <c r="G243" s="195"/>
      <c r="H243" s="195"/>
      <c r="I243" s="195"/>
      <c r="J243" s="195"/>
    </row>
    <row r="244" spans="1:10" x14ac:dyDescent="0.25">
      <c r="A244" s="195"/>
      <c r="B244" s="195"/>
      <c r="C244" s="195"/>
      <c r="D244" s="195"/>
      <c r="E244" s="195"/>
      <c r="F244" s="195"/>
      <c r="G244" s="195"/>
      <c r="H244" s="195"/>
      <c r="I244" s="195"/>
      <c r="J244" s="195"/>
    </row>
    <row r="245" spans="1:10" x14ac:dyDescent="0.25">
      <c r="A245" s="195"/>
      <c r="B245" s="195"/>
      <c r="C245" s="195"/>
      <c r="D245" s="195"/>
      <c r="E245" s="195"/>
      <c r="F245" s="195"/>
      <c r="G245" s="195"/>
      <c r="H245" s="195"/>
      <c r="I245" s="195"/>
      <c r="J245" s="195"/>
    </row>
    <row r="246" spans="1:10" x14ac:dyDescent="0.25">
      <c r="A246" s="195"/>
      <c r="B246" s="195"/>
      <c r="C246" s="195"/>
      <c r="D246" s="195"/>
      <c r="E246" s="195"/>
      <c r="F246" s="195"/>
      <c r="G246" s="195"/>
      <c r="H246" s="195"/>
      <c r="I246" s="195"/>
      <c r="J246" s="195"/>
    </row>
    <row r="247" spans="1:10" x14ac:dyDescent="0.25">
      <c r="A247" s="195"/>
      <c r="B247" s="195"/>
      <c r="C247" s="195"/>
      <c r="D247" s="195"/>
      <c r="E247" s="195"/>
      <c r="F247" s="195"/>
      <c r="G247" s="195"/>
      <c r="H247" s="195"/>
      <c r="I247" s="195"/>
      <c r="J247" s="195"/>
    </row>
    <row r="248" spans="1:10" x14ac:dyDescent="0.25">
      <c r="A248" s="195"/>
      <c r="B248" s="195"/>
      <c r="C248" s="195"/>
      <c r="D248" s="195"/>
      <c r="E248" s="195"/>
      <c r="F248" s="195"/>
      <c r="G248" s="195"/>
      <c r="H248" s="195"/>
      <c r="I248" s="195"/>
      <c r="J248" s="195"/>
    </row>
    <row r="249" spans="1:10" x14ac:dyDescent="0.25">
      <c r="A249" s="195"/>
      <c r="B249" s="195"/>
      <c r="C249" s="195"/>
      <c r="D249" s="195"/>
      <c r="E249" s="195"/>
      <c r="F249" s="195"/>
      <c r="G249" s="195"/>
      <c r="H249" s="195"/>
      <c r="I249" s="195"/>
      <c r="J249" s="195"/>
    </row>
    <row r="250" spans="1:10" x14ac:dyDescent="0.25">
      <c r="A250" s="195"/>
      <c r="B250" s="195"/>
      <c r="C250" s="195"/>
      <c r="D250" s="195"/>
      <c r="E250" s="195"/>
      <c r="F250" s="195"/>
      <c r="G250" s="195"/>
      <c r="H250" s="195"/>
      <c r="I250" s="195"/>
      <c r="J250" s="195"/>
    </row>
    <row r="251" spans="1:10" x14ac:dyDescent="0.25">
      <c r="A251" s="195"/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195"/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195"/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195"/>
      <c r="B254" s="195"/>
      <c r="C254" s="195"/>
      <c r="D254" s="195"/>
      <c r="E254" s="195"/>
      <c r="F254" s="195"/>
      <c r="G254" s="195"/>
      <c r="H254" s="195"/>
      <c r="I254" s="195"/>
      <c r="J254" s="195"/>
    </row>
    <row r="255" spans="1:10" x14ac:dyDescent="0.25">
      <c r="A255" s="195"/>
      <c r="B255" s="195"/>
      <c r="C255" s="195"/>
      <c r="D255" s="195"/>
      <c r="E255" s="195"/>
      <c r="F255" s="195"/>
      <c r="G255" s="195"/>
      <c r="H255" s="195"/>
      <c r="I255" s="195"/>
      <c r="J255" s="195"/>
    </row>
    <row r="256" spans="1:10" x14ac:dyDescent="0.25">
      <c r="A256" s="195"/>
      <c r="B256" s="195"/>
      <c r="C256" s="195"/>
      <c r="D256" s="195"/>
      <c r="E256" s="195"/>
      <c r="F256" s="195"/>
      <c r="G256" s="195"/>
      <c r="H256" s="195"/>
      <c r="I256" s="195"/>
      <c r="J256" s="195"/>
    </row>
    <row r="257" spans="1:10" x14ac:dyDescent="0.25">
      <c r="A257" s="195"/>
      <c r="B257" s="195"/>
      <c r="C257" s="195"/>
      <c r="D257" s="195"/>
      <c r="E257" s="195"/>
      <c r="F257" s="195"/>
      <c r="G257" s="195"/>
      <c r="H257" s="195"/>
      <c r="I257" s="195"/>
      <c r="J257" s="195"/>
    </row>
    <row r="258" spans="1:10" x14ac:dyDescent="0.25">
      <c r="A258" s="195"/>
      <c r="B258" s="195"/>
      <c r="C258" s="195"/>
      <c r="D258" s="195"/>
      <c r="E258" s="195"/>
      <c r="F258" s="195"/>
      <c r="G258" s="195"/>
      <c r="H258" s="195"/>
      <c r="I258" s="195"/>
      <c r="J258" s="195"/>
    </row>
    <row r="259" spans="1:10" x14ac:dyDescent="0.25">
      <c r="A259" s="195"/>
      <c r="B259" s="195"/>
      <c r="C259" s="195"/>
      <c r="D259" s="195"/>
      <c r="E259" s="195"/>
      <c r="F259" s="195"/>
      <c r="G259" s="195"/>
      <c r="H259" s="195"/>
      <c r="I259" s="195"/>
      <c r="J259" s="195"/>
    </row>
    <row r="260" spans="1:10" x14ac:dyDescent="0.25">
      <c r="A260" s="195"/>
      <c r="B260" s="195"/>
      <c r="C260" s="195"/>
      <c r="D260" s="195"/>
      <c r="E260" s="195"/>
      <c r="F260" s="195"/>
      <c r="G260" s="195"/>
      <c r="H260" s="195"/>
      <c r="I260" s="195"/>
      <c r="J260" s="195"/>
    </row>
    <row r="261" spans="1:10" x14ac:dyDescent="0.25">
      <c r="A261" s="195"/>
      <c r="B261" s="195"/>
      <c r="C261" s="195"/>
      <c r="D261" s="195"/>
      <c r="E261" s="195"/>
      <c r="F261" s="195"/>
      <c r="G261" s="195"/>
      <c r="H261" s="195"/>
      <c r="I261" s="195"/>
      <c r="J261" s="195"/>
    </row>
    <row r="262" spans="1:10" x14ac:dyDescent="0.25">
      <c r="A262" s="195"/>
      <c r="B262" s="195"/>
      <c r="C262" s="195"/>
      <c r="D262" s="195"/>
      <c r="E262" s="195"/>
      <c r="F262" s="195"/>
      <c r="G262" s="195"/>
      <c r="H262" s="195"/>
      <c r="I262" s="195"/>
      <c r="J262" s="195"/>
    </row>
    <row r="263" spans="1:10" x14ac:dyDescent="0.25">
      <c r="A263" s="195"/>
      <c r="B263" s="195"/>
      <c r="C263" s="195"/>
      <c r="D263" s="195"/>
      <c r="E263" s="195"/>
      <c r="F263" s="195"/>
      <c r="G263" s="195"/>
      <c r="H263" s="195"/>
      <c r="I263" s="195"/>
      <c r="J263" s="195"/>
    </row>
    <row r="264" spans="1:10" x14ac:dyDescent="0.25">
      <c r="A264" s="195"/>
      <c r="B264" s="195"/>
      <c r="C264" s="195"/>
      <c r="D264" s="195"/>
      <c r="E264" s="195"/>
      <c r="F264" s="195"/>
      <c r="G264" s="195"/>
      <c r="H264" s="195"/>
      <c r="I264" s="195"/>
      <c r="J264" s="195"/>
    </row>
    <row r="265" spans="1:10" x14ac:dyDescent="0.25">
      <c r="A265" s="195"/>
      <c r="B265" s="195"/>
      <c r="C265" s="195"/>
      <c r="D265" s="195"/>
      <c r="E265" s="195"/>
      <c r="F265" s="195"/>
      <c r="G265" s="195"/>
      <c r="H265" s="195"/>
      <c r="I265" s="195"/>
      <c r="J265" s="195"/>
    </row>
    <row r="266" spans="1:10" x14ac:dyDescent="0.25">
      <c r="A266" s="195"/>
      <c r="B266" s="195"/>
      <c r="C266" s="195"/>
      <c r="D266" s="195"/>
      <c r="E266" s="195"/>
      <c r="F266" s="195"/>
      <c r="G266" s="195"/>
      <c r="H266" s="195"/>
      <c r="I266" s="195"/>
      <c r="J266" s="195"/>
    </row>
    <row r="267" spans="1:10" x14ac:dyDescent="0.25">
      <c r="A267" s="195"/>
      <c r="B267" s="195"/>
      <c r="C267" s="195"/>
      <c r="D267" s="195"/>
      <c r="E267" s="195"/>
      <c r="F267" s="195"/>
      <c r="G267" s="195"/>
      <c r="H267" s="195"/>
      <c r="I267" s="195"/>
      <c r="J267" s="195"/>
    </row>
    <row r="268" spans="1:10" x14ac:dyDescent="0.25">
      <c r="A268" s="195"/>
      <c r="B268" s="195"/>
      <c r="C268" s="195"/>
      <c r="D268" s="195"/>
      <c r="E268" s="195"/>
      <c r="F268" s="195"/>
      <c r="G268" s="195"/>
      <c r="H268" s="195"/>
      <c r="I268" s="195"/>
      <c r="J268" s="195"/>
    </row>
    <row r="269" spans="1:10" x14ac:dyDescent="0.25">
      <c r="A269" s="195"/>
      <c r="B269" s="195"/>
      <c r="C269" s="195"/>
      <c r="D269" s="195"/>
      <c r="E269" s="195"/>
      <c r="F269" s="195"/>
      <c r="G269" s="195"/>
      <c r="H269" s="195"/>
      <c r="I269" s="195"/>
      <c r="J269" s="195"/>
    </row>
    <row r="270" spans="1:10" x14ac:dyDescent="0.25">
      <c r="A270" s="195"/>
      <c r="B270" s="195"/>
      <c r="C270" s="195"/>
      <c r="D270" s="195"/>
      <c r="E270" s="195"/>
      <c r="F270" s="195"/>
      <c r="G270" s="195"/>
      <c r="H270" s="195"/>
      <c r="I270" s="195"/>
      <c r="J270" s="195"/>
    </row>
    <row r="271" spans="1:10" x14ac:dyDescent="0.25">
      <c r="A271" s="195"/>
      <c r="B271" s="195"/>
      <c r="C271" s="195"/>
      <c r="D271" s="195"/>
      <c r="E271" s="195"/>
      <c r="F271" s="195"/>
      <c r="G271" s="195"/>
      <c r="H271" s="195"/>
      <c r="I271" s="195"/>
      <c r="J271" s="195"/>
    </row>
    <row r="272" spans="1:10" x14ac:dyDescent="0.25">
      <c r="A272" s="195"/>
      <c r="B272" s="195"/>
      <c r="C272" s="195"/>
      <c r="D272" s="195"/>
      <c r="E272" s="195"/>
      <c r="F272" s="195"/>
      <c r="G272" s="195"/>
      <c r="H272" s="195"/>
      <c r="I272" s="195"/>
      <c r="J272" s="195"/>
    </row>
    <row r="273" spans="1:10" x14ac:dyDescent="0.25">
      <c r="A273" s="195"/>
      <c r="B273" s="195"/>
      <c r="C273" s="195"/>
      <c r="D273" s="195"/>
      <c r="E273" s="195"/>
      <c r="F273" s="195"/>
      <c r="G273" s="195"/>
      <c r="H273" s="195"/>
      <c r="I273" s="195"/>
      <c r="J273" s="195"/>
    </row>
    <row r="274" spans="1:10" x14ac:dyDescent="0.25">
      <c r="A274" s="195"/>
      <c r="B274" s="195"/>
      <c r="C274" s="195"/>
      <c r="D274" s="195"/>
      <c r="E274" s="195"/>
      <c r="F274" s="195"/>
      <c r="G274" s="195"/>
      <c r="H274" s="195"/>
      <c r="I274" s="195"/>
      <c r="J274" s="195"/>
    </row>
    <row r="275" spans="1:10" x14ac:dyDescent="0.25">
      <c r="A275" s="195"/>
      <c r="B275" s="195"/>
      <c r="C275" s="195"/>
      <c r="D275" s="195"/>
      <c r="E275" s="195"/>
      <c r="F275" s="195"/>
      <c r="G275" s="195"/>
      <c r="H275" s="195"/>
      <c r="I275" s="195"/>
      <c r="J275" s="195"/>
    </row>
    <row r="276" spans="1:10" x14ac:dyDescent="0.25">
      <c r="A276" s="195"/>
      <c r="B276" s="195"/>
      <c r="C276" s="195"/>
      <c r="D276" s="195"/>
      <c r="E276" s="195"/>
      <c r="F276" s="195"/>
      <c r="G276" s="195"/>
      <c r="H276" s="195"/>
      <c r="I276" s="195"/>
      <c r="J276" s="195"/>
    </row>
    <row r="277" spans="1:10" x14ac:dyDescent="0.25">
      <c r="A277" s="195"/>
      <c r="B277" s="195"/>
      <c r="C277" s="195"/>
      <c r="D277" s="195"/>
      <c r="E277" s="195"/>
      <c r="F277" s="195"/>
      <c r="G277" s="195"/>
      <c r="H277" s="195"/>
      <c r="I277" s="195"/>
      <c r="J277" s="195"/>
    </row>
    <row r="278" spans="1:10" x14ac:dyDescent="0.25">
      <c r="A278" s="195"/>
      <c r="B278" s="195"/>
      <c r="C278" s="195"/>
      <c r="D278" s="195"/>
      <c r="E278" s="195"/>
      <c r="F278" s="195"/>
      <c r="G278" s="195"/>
      <c r="H278" s="195"/>
      <c r="I278" s="195"/>
      <c r="J278" s="195"/>
    </row>
    <row r="279" spans="1:10" x14ac:dyDescent="0.25">
      <c r="A279" s="195"/>
      <c r="B279" s="195"/>
      <c r="C279" s="195"/>
      <c r="D279" s="195"/>
      <c r="E279" s="195"/>
      <c r="F279" s="195"/>
      <c r="G279" s="195"/>
      <c r="H279" s="195"/>
      <c r="I279" s="195"/>
      <c r="J279" s="195"/>
    </row>
    <row r="280" spans="1:10" x14ac:dyDescent="0.25">
      <c r="A280" s="195"/>
      <c r="B280" s="195"/>
      <c r="C280" s="195"/>
      <c r="D280" s="195"/>
      <c r="E280" s="195"/>
      <c r="F280" s="195"/>
      <c r="G280" s="195"/>
      <c r="H280" s="195"/>
      <c r="I280" s="195"/>
      <c r="J280" s="195"/>
    </row>
    <row r="281" spans="1:10" x14ac:dyDescent="0.25">
      <c r="A281" s="195"/>
      <c r="B281" s="195"/>
      <c r="C281" s="195"/>
      <c r="D281" s="195"/>
      <c r="E281" s="195"/>
      <c r="F281" s="195"/>
      <c r="G281" s="195"/>
      <c r="H281" s="195"/>
      <c r="I281" s="195"/>
      <c r="J281" s="195"/>
    </row>
    <row r="282" spans="1:10" x14ac:dyDescent="0.25">
      <c r="A282" s="195"/>
      <c r="B282" s="195"/>
      <c r="C282" s="195"/>
      <c r="D282" s="195"/>
      <c r="E282" s="195"/>
      <c r="F282" s="195"/>
      <c r="G282" s="195"/>
      <c r="H282" s="195"/>
      <c r="I282" s="195"/>
      <c r="J282" s="195"/>
    </row>
    <row r="283" spans="1:10" x14ac:dyDescent="0.25">
      <c r="A283" s="195"/>
      <c r="B283" s="195"/>
      <c r="C283" s="195"/>
      <c r="D283" s="195"/>
      <c r="E283" s="195"/>
      <c r="F283" s="195"/>
      <c r="G283" s="195"/>
      <c r="H283" s="195"/>
      <c r="I283" s="195"/>
      <c r="J283" s="195"/>
    </row>
    <row r="284" spans="1:10" x14ac:dyDescent="0.25">
      <c r="A284" s="195"/>
      <c r="B284" s="195"/>
      <c r="C284" s="195"/>
      <c r="D284" s="195"/>
      <c r="E284" s="195"/>
      <c r="F284" s="195"/>
      <c r="G284" s="195"/>
      <c r="H284" s="195"/>
      <c r="I284" s="195"/>
      <c r="J284" s="195"/>
    </row>
    <row r="285" spans="1:10" x14ac:dyDescent="0.25">
      <c r="A285" s="195"/>
      <c r="B285" s="195"/>
      <c r="C285" s="195"/>
      <c r="D285" s="195"/>
      <c r="E285" s="195"/>
      <c r="F285" s="195"/>
      <c r="G285" s="195"/>
      <c r="H285" s="195"/>
      <c r="I285" s="195"/>
      <c r="J285" s="195"/>
    </row>
    <row r="286" spans="1:10" x14ac:dyDescent="0.25">
      <c r="A286" s="195"/>
      <c r="B286" s="195"/>
      <c r="C286" s="195"/>
      <c r="D286" s="195"/>
      <c r="E286" s="195"/>
      <c r="F286" s="195"/>
      <c r="G286" s="195"/>
      <c r="H286" s="195"/>
      <c r="I286" s="195"/>
      <c r="J286" s="195"/>
    </row>
    <row r="287" spans="1:10" x14ac:dyDescent="0.25">
      <c r="A287" s="195"/>
      <c r="B287" s="195"/>
      <c r="C287" s="195"/>
      <c r="D287" s="195"/>
      <c r="E287" s="195"/>
      <c r="F287" s="195"/>
      <c r="G287" s="195"/>
      <c r="H287" s="195"/>
      <c r="I287" s="195"/>
      <c r="J287" s="195"/>
    </row>
    <row r="288" spans="1:10" x14ac:dyDescent="0.25">
      <c r="A288" s="195"/>
      <c r="B288" s="195"/>
      <c r="C288" s="195"/>
      <c r="D288" s="195"/>
      <c r="E288" s="195"/>
      <c r="F288" s="195"/>
      <c r="G288" s="195"/>
      <c r="H288" s="195"/>
      <c r="I288" s="195"/>
      <c r="J288" s="195"/>
    </row>
    <row r="289" spans="1:10" x14ac:dyDescent="0.25">
      <c r="A289" s="195"/>
      <c r="B289" s="195"/>
      <c r="C289" s="195"/>
      <c r="D289" s="195"/>
      <c r="E289" s="195"/>
      <c r="F289" s="195"/>
      <c r="G289" s="195"/>
      <c r="H289" s="195"/>
      <c r="I289" s="195"/>
      <c r="J289" s="195"/>
    </row>
    <row r="290" spans="1:10" x14ac:dyDescent="0.25">
      <c r="A290" s="195"/>
      <c r="B290" s="195"/>
      <c r="C290" s="195"/>
      <c r="D290" s="195"/>
      <c r="E290" s="195"/>
      <c r="F290" s="195"/>
      <c r="G290" s="195"/>
      <c r="H290" s="195"/>
      <c r="I290" s="195"/>
      <c r="J290" s="195"/>
    </row>
    <row r="291" spans="1:10" x14ac:dyDescent="0.25">
      <c r="A291" s="195"/>
      <c r="B291" s="195"/>
      <c r="C291" s="195"/>
      <c r="D291" s="195"/>
      <c r="E291" s="195"/>
      <c r="F291" s="195"/>
      <c r="G291" s="195"/>
      <c r="H291" s="195"/>
      <c r="I291" s="195"/>
      <c r="J291" s="195"/>
    </row>
    <row r="292" spans="1:10" x14ac:dyDescent="0.25">
      <c r="A292" s="195"/>
      <c r="B292" s="195"/>
      <c r="C292" s="195"/>
      <c r="D292" s="195"/>
      <c r="E292" s="195"/>
      <c r="F292" s="195"/>
      <c r="G292" s="195"/>
      <c r="H292" s="195"/>
      <c r="I292" s="195"/>
      <c r="J292" s="195"/>
    </row>
    <row r="293" spans="1:10" x14ac:dyDescent="0.25">
      <c r="A293" s="195"/>
      <c r="B293" s="195"/>
      <c r="C293" s="195"/>
      <c r="D293" s="195"/>
      <c r="E293" s="195"/>
      <c r="F293" s="195"/>
      <c r="G293" s="195"/>
      <c r="H293" s="195"/>
      <c r="I293" s="195"/>
      <c r="J293" s="195"/>
    </row>
    <row r="294" spans="1:10" x14ac:dyDescent="0.25">
      <c r="A294" s="195"/>
      <c r="B294" s="195"/>
      <c r="C294" s="195"/>
      <c r="D294" s="195"/>
      <c r="E294" s="195"/>
      <c r="F294" s="195"/>
      <c r="G294" s="195"/>
      <c r="H294" s="195"/>
      <c r="I294" s="195"/>
      <c r="J294" s="195"/>
    </row>
    <row r="295" spans="1:10" x14ac:dyDescent="0.25">
      <c r="A295" s="195"/>
      <c r="B295" s="195"/>
      <c r="C295" s="195"/>
      <c r="D295" s="195"/>
      <c r="E295" s="195"/>
      <c r="F295" s="195"/>
      <c r="G295" s="195"/>
      <c r="H295" s="195"/>
      <c r="I295" s="195"/>
      <c r="J295" s="195"/>
    </row>
    <row r="296" spans="1:10" x14ac:dyDescent="0.25">
      <c r="A296" s="195"/>
      <c r="B296" s="195"/>
      <c r="C296" s="195"/>
      <c r="D296" s="195"/>
      <c r="E296" s="195"/>
      <c r="F296" s="195"/>
      <c r="G296" s="195"/>
      <c r="H296" s="195"/>
      <c r="I296" s="195"/>
      <c r="J296" s="195"/>
    </row>
    <row r="297" spans="1:10" x14ac:dyDescent="0.25">
      <c r="A297" s="195"/>
      <c r="B297" s="195"/>
      <c r="C297" s="195"/>
      <c r="D297" s="195"/>
      <c r="E297" s="195"/>
      <c r="F297" s="195"/>
      <c r="G297" s="195"/>
      <c r="H297" s="195"/>
      <c r="I297" s="195"/>
      <c r="J297" s="195"/>
    </row>
    <row r="298" spans="1:10" x14ac:dyDescent="0.25">
      <c r="A298" s="195"/>
      <c r="B298" s="195"/>
      <c r="C298" s="195"/>
      <c r="D298" s="195"/>
      <c r="E298" s="195"/>
      <c r="F298" s="195"/>
      <c r="G298" s="195"/>
      <c r="H298" s="195"/>
      <c r="I298" s="195"/>
      <c r="J298" s="195"/>
    </row>
    <row r="299" spans="1:10" x14ac:dyDescent="0.25">
      <c r="A299" s="195"/>
      <c r="B299" s="195"/>
      <c r="C299" s="195"/>
      <c r="D299" s="195"/>
      <c r="E299" s="195"/>
      <c r="F299" s="195"/>
      <c r="G299" s="195"/>
      <c r="H299" s="195"/>
      <c r="I299" s="195"/>
      <c r="J299" s="195"/>
    </row>
    <row r="300" spans="1:10" x14ac:dyDescent="0.25">
      <c r="A300" s="195"/>
      <c r="B300" s="195"/>
      <c r="C300" s="195"/>
      <c r="D300" s="195"/>
      <c r="E300" s="195"/>
      <c r="F300" s="195"/>
      <c r="G300" s="195"/>
      <c r="H300" s="195"/>
      <c r="I300" s="195"/>
      <c r="J300" s="195"/>
    </row>
    <row r="301" spans="1:10" x14ac:dyDescent="0.25">
      <c r="A301" s="195"/>
      <c r="B301" s="195"/>
      <c r="C301" s="195"/>
      <c r="D301" s="195"/>
      <c r="E301" s="195"/>
      <c r="F301" s="195"/>
      <c r="G301" s="195"/>
      <c r="H301" s="195"/>
      <c r="I301" s="195"/>
      <c r="J301" s="195"/>
    </row>
    <row r="302" spans="1:10" x14ac:dyDescent="0.25">
      <c r="A302" s="195"/>
      <c r="B302" s="195"/>
      <c r="C302" s="195"/>
      <c r="D302" s="195"/>
      <c r="E302" s="195"/>
      <c r="F302" s="195"/>
      <c r="G302" s="195"/>
      <c r="H302" s="195"/>
      <c r="I302" s="195"/>
      <c r="J302" s="195"/>
    </row>
    <row r="303" spans="1:10" x14ac:dyDescent="0.25">
      <c r="A303" s="195"/>
      <c r="B303" s="195"/>
      <c r="C303" s="195"/>
      <c r="D303" s="195"/>
      <c r="E303" s="195"/>
      <c r="F303" s="195"/>
      <c r="G303" s="195"/>
      <c r="H303" s="195"/>
      <c r="I303" s="195"/>
      <c r="J303" s="195"/>
    </row>
    <row r="304" spans="1:10" x14ac:dyDescent="0.25">
      <c r="A304" s="195"/>
      <c r="B304" s="195"/>
      <c r="C304" s="195"/>
      <c r="D304" s="195"/>
      <c r="E304" s="195"/>
      <c r="F304" s="195"/>
      <c r="G304" s="195"/>
      <c r="H304" s="195"/>
      <c r="I304" s="195"/>
      <c r="J304" s="195"/>
    </row>
    <row r="305" spans="1:10" x14ac:dyDescent="0.25">
      <c r="A305" s="195"/>
      <c r="B305" s="195"/>
      <c r="C305" s="195"/>
      <c r="D305" s="195"/>
      <c r="E305" s="195"/>
      <c r="F305" s="195"/>
      <c r="G305" s="195"/>
      <c r="H305" s="195"/>
      <c r="I305" s="195"/>
      <c r="J305" s="195"/>
    </row>
  </sheetData>
  <mergeCells count="8">
    <mergeCell ref="A1:A2"/>
    <mergeCell ref="B1:B2"/>
    <mergeCell ref="C1:F1"/>
    <mergeCell ref="G1:J1"/>
    <mergeCell ref="A27:A28"/>
    <mergeCell ref="B27:B28"/>
    <mergeCell ref="C27:F27"/>
    <mergeCell ref="G27:J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40" workbookViewId="0">
      <selection activeCell="L29" sqref="L29"/>
    </sheetView>
  </sheetViews>
  <sheetFormatPr defaultRowHeight="15" x14ac:dyDescent="0.25"/>
  <cols>
    <col min="1" max="1" width="24.140625" customWidth="1"/>
    <col min="2" max="2" width="9.5703125" customWidth="1"/>
    <col min="3" max="3" width="6.28515625" customWidth="1"/>
    <col min="4" max="4" width="6.7109375" customWidth="1"/>
    <col min="5" max="5" width="8.28515625" customWidth="1"/>
    <col min="6" max="6" width="7.7109375" customWidth="1"/>
    <col min="7" max="7" width="6.28515625" customWidth="1"/>
    <col min="8" max="9" width="5.85546875" customWidth="1"/>
    <col min="10" max="10" width="6.42578125" customWidth="1"/>
    <col min="11" max="11" width="10.140625" customWidth="1"/>
  </cols>
  <sheetData>
    <row r="1" spans="1:10" ht="15.75" thickBot="1" x14ac:dyDescent="0.3"/>
    <row r="2" spans="1:10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103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167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30" x14ac:dyDescent="0.25">
      <c r="A6" s="124" t="s">
        <v>154</v>
      </c>
      <c r="B6" s="4"/>
      <c r="C6" s="7"/>
      <c r="D6" s="7"/>
      <c r="E6" s="206">
        <f>E7+E9+E10+E11+E12+E13+E14+E15</f>
        <v>74.168000000000006</v>
      </c>
      <c r="F6" s="221">
        <v>200</v>
      </c>
      <c r="G6" s="207">
        <v>14.5</v>
      </c>
      <c r="H6" s="207">
        <v>20</v>
      </c>
      <c r="I6" s="207">
        <v>17.600000000000001</v>
      </c>
      <c r="J6" s="208">
        <v>308.39999999999998</v>
      </c>
    </row>
    <row r="7" spans="1:10" ht="30" x14ac:dyDescent="0.25">
      <c r="A7" s="127" t="s">
        <v>123</v>
      </c>
      <c r="B7" s="4">
        <v>784</v>
      </c>
      <c r="C7" s="12">
        <v>79</v>
      </c>
      <c r="D7" s="12">
        <v>79</v>
      </c>
      <c r="E7" s="9">
        <f>B7*C7/1000</f>
        <v>61.936</v>
      </c>
      <c r="F7" s="12"/>
      <c r="G7" s="12"/>
      <c r="H7" s="12"/>
      <c r="I7" s="12"/>
      <c r="J7" s="70"/>
    </row>
    <row r="8" spans="1:10" x14ac:dyDescent="0.25">
      <c r="A8" s="194" t="s">
        <v>50</v>
      </c>
      <c r="B8" s="4"/>
      <c r="C8" s="33"/>
      <c r="D8" s="33">
        <v>50</v>
      </c>
      <c r="E8" s="9"/>
      <c r="F8" s="60"/>
      <c r="G8" s="33"/>
      <c r="H8" s="33"/>
      <c r="I8" s="33"/>
      <c r="J8" s="126"/>
    </row>
    <row r="9" spans="1:10" x14ac:dyDescent="0.25">
      <c r="A9" s="125" t="s">
        <v>115</v>
      </c>
      <c r="B9" s="4">
        <v>34</v>
      </c>
      <c r="C9" s="32">
        <v>69</v>
      </c>
      <c r="D9" s="32">
        <v>45</v>
      </c>
      <c r="E9" s="9">
        <f t="shared" ref="E9:E15" si="0">B9*C9/1000</f>
        <v>2.3460000000000001</v>
      </c>
      <c r="F9" s="33"/>
      <c r="G9" s="33"/>
      <c r="H9" s="33"/>
      <c r="I9" s="33"/>
      <c r="J9" s="126"/>
    </row>
    <row r="10" spans="1:10" x14ac:dyDescent="0.25">
      <c r="A10" s="125" t="s">
        <v>10</v>
      </c>
      <c r="B10" s="4">
        <v>34</v>
      </c>
      <c r="C10" s="32">
        <v>60</v>
      </c>
      <c r="D10" s="32">
        <v>45</v>
      </c>
      <c r="E10" s="9">
        <f t="shared" si="0"/>
        <v>2.04</v>
      </c>
      <c r="F10" s="33"/>
      <c r="G10" s="33"/>
      <c r="H10" s="33"/>
      <c r="I10" s="33"/>
      <c r="J10" s="126"/>
    </row>
    <row r="11" spans="1:10" x14ac:dyDescent="0.25">
      <c r="A11" s="125" t="s">
        <v>26</v>
      </c>
      <c r="B11" s="4">
        <v>41</v>
      </c>
      <c r="C11" s="32">
        <v>30</v>
      </c>
      <c r="D11" s="32">
        <v>25</v>
      </c>
      <c r="E11" s="9">
        <f t="shared" si="0"/>
        <v>1.23</v>
      </c>
      <c r="F11" s="33"/>
      <c r="G11" s="33"/>
      <c r="H11" s="33"/>
      <c r="I11" s="33"/>
      <c r="J11" s="126"/>
    </row>
    <row r="12" spans="1:10" ht="30" x14ac:dyDescent="0.25">
      <c r="A12" s="125" t="s">
        <v>155</v>
      </c>
      <c r="B12" s="4">
        <v>30</v>
      </c>
      <c r="C12" s="32">
        <v>69</v>
      </c>
      <c r="D12" s="32">
        <v>55</v>
      </c>
      <c r="E12" s="9">
        <f t="shared" si="0"/>
        <v>2.0699999999999998</v>
      </c>
      <c r="F12" s="33"/>
      <c r="G12" s="33"/>
      <c r="H12" s="33"/>
      <c r="I12" s="33"/>
      <c r="J12" s="126"/>
    </row>
    <row r="13" spans="1:10" x14ac:dyDescent="0.25">
      <c r="A13" s="125" t="s">
        <v>40</v>
      </c>
      <c r="B13" s="4">
        <v>195</v>
      </c>
      <c r="C13" s="32">
        <v>10</v>
      </c>
      <c r="D13" s="32">
        <v>10</v>
      </c>
      <c r="E13" s="9">
        <f t="shared" si="0"/>
        <v>1.95</v>
      </c>
      <c r="F13" s="33"/>
      <c r="G13" s="33"/>
      <c r="H13" s="33"/>
      <c r="I13" s="33"/>
      <c r="J13" s="126"/>
    </row>
    <row r="14" spans="1:10" x14ac:dyDescent="0.25">
      <c r="A14" s="125" t="s">
        <v>24</v>
      </c>
      <c r="B14" s="4">
        <v>54</v>
      </c>
      <c r="C14" s="32">
        <v>2</v>
      </c>
      <c r="D14" s="32">
        <v>2</v>
      </c>
      <c r="E14" s="9">
        <f t="shared" si="0"/>
        <v>0.108</v>
      </c>
      <c r="F14" s="33"/>
      <c r="G14" s="33"/>
      <c r="H14" s="33"/>
      <c r="I14" s="33"/>
      <c r="J14" s="126"/>
    </row>
    <row r="15" spans="1:10" x14ac:dyDescent="0.25">
      <c r="A15" s="125" t="s">
        <v>11</v>
      </c>
      <c r="B15" s="4">
        <v>311</v>
      </c>
      <c r="C15" s="32">
        <v>8</v>
      </c>
      <c r="D15" s="32">
        <v>8</v>
      </c>
      <c r="E15" s="9">
        <f t="shared" si="0"/>
        <v>2.488</v>
      </c>
      <c r="F15" s="33"/>
      <c r="G15" s="33"/>
      <c r="H15" s="33"/>
      <c r="I15" s="33"/>
      <c r="J15" s="126"/>
    </row>
    <row r="16" spans="1:10" ht="30" x14ac:dyDescent="0.25">
      <c r="A16" s="124" t="s">
        <v>80</v>
      </c>
      <c r="B16" s="4"/>
      <c r="C16" s="7"/>
      <c r="D16" s="7"/>
      <c r="E16" s="206">
        <f>E17+E18+E19</f>
        <v>12.532</v>
      </c>
      <c r="F16" s="207">
        <v>200</v>
      </c>
      <c r="G16" s="207">
        <v>2.2999999999999998</v>
      </c>
      <c r="H16" s="207">
        <v>2.5</v>
      </c>
      <c r="I16" s="207">
        <v>14.8</v>
      </c>
      <c r="J16" s="208">
        <v>90.9</v>
      </c>
    </row>
    <row r="17" spans="1:10" x14ac:dyDescent="0.25">
      <c r="A17" s="127" t="s">
        <v>67</v>
      </c>
      <c r="B17" s="4">
        <v>623</v>
      </c>
      <c r="C17" s="12">
        <v>4</v>
      </c>
      <c r="D17" s="12">
        <v>4</v>
      </c>
      <c r="E17" s="9">
        <f t="shared" ref="E17:E19" si="1">B17*C17/1000</f>
        <v>2.492</v>
      </c>
      <c r="F17" s="23"/>
      <c r="G17" s="23"/>
      <c r="H17" s="23"/>
      <c r="I17" s="23"/>
      <c r="J17" s="148"/>
    </row>
    <row r="18" spans="1:10" x14ac:dyDescent="0.25">
      <c r="A18" s="127" t="s">
        <v>12</v>
      </c>
      <c r="B18" s="4">
        <v>94</v>
      </c>
      <c r="C18" s="12">
        <v>10</v>
      </c>
      <c r="D18" s="12">
        <v>10</v>
      </c>
      <c r="E18" s="9">
        <f>B18*C18/1000</f>
        <v>0.94</v>
      </c>
      <c r="F18" s="23"/>
      <c r="G18" s="23"/>
      <c r="H18" s="23"/>
      <c r="I18" s="23"/>
      <c r="J18" s="148"/>
    </row>
    <row r="19" spans="1:10" x14ac:dyDescent="0.25">
      <c r="A19" s="127" t="s">
        <v>17</v>
      </c>
      <c r="B19" s="4">
        <v>91</v>
      </c>
      <c r="C19" s="12">
        <v>100</v>
      </c>
      <c r="D19" s="12">
        <v>100</v>
      </c>
      <c r="E19" s="9">
        <f t="shared" si="1"/>
        <v>9.1</v>
      </c>
      <c r="F19" s="23"/>
      <c r="G19" s="23"/>
      <c r="H19" s="23"/>
      <c r="I19" s="23"/>
      <c r="J19" s="148"/>
    </row>
    <row r="20" spans="1:10" ht="30" x14ac:dyDescent="0.25">
      <c r="A20" s="124" t="s">
        <v>63</v>
      </c>
      <c r="B20" s="4"/>
      <c r="C20" s="57"/>
      <c r="D20" s="57"/>
      <c r="E20" s="206">
        <f>E21+E22</f>
        <v>16.812000000000001</v>
      </c>
      <c r="F20" s="228">
        <v>40</v>
      </c>
      <c r="G20" s="207">
        <v>5.7</v>
      </c>
      <c r="H20" s="207">
        <v>6.2</v>
      </c>
      <c r="I20" s="207">
        <v>7.2</v>
      </c>
      <c r="J20" s="208">
        <v>107.4</v>
      </c>
    </row>
    <row r="21" spans="1:10" x14ac:dyDescent="0.25">
      <c r="A21" s="128" t="s">
        <v>20</v>
      </c>
      <c r="B21" s="4">
        <v>72</v>
      </c>
      <c r="C21" s="32">
        <v>20</v>
      </c>
      <c r="D21" s="32">
        <v>20</v>
      </c>
      <c r="E21" s="34">
        <f>B21*C21/1000</f>
        <v>1.44</v>
      </c>
      <c r="F21" s="79"/>
      <c r="G21" s="33"/>
      <c r="H21" s="33"/>
      <c r="I21" s="33"/>
      <c r="J21" s="126"/>
    </row>
    <row r="22" spans="1:10" x14ac:dyDescent="0.25">
      <c r="A22" s="128" t="s">
        <v>34</v>
      </c>
      <c r="B22" s="4">
        <v>732</v>
      </c>
      <c r="C22" s="32">
        <v>21</v>
      </c>
      <c r="D22" s="32">
        <v>20</v>
      </c>
      <c r="E22" s="34">
        <f>B22*C22/1000</f>
        <v>15.372</v>
      </c>
      <c r="F22" s="79"/>
      <c r="G22" s="33"/>
      <c r="H22" s="33"/>
      <c r="I22" s="33"/>
      <c r="J22" s="126"/>
    </row>
    <row r="23" spans="1:10" ht="26.45" customHeight="1" x14ac:dyDescent="0.25">
      <c r="A23" s="124" t="s">
        <v>88</v>
      </c>
      <c r="B23" s="211">
        <v>123</v>
      </c>
      <c r="C23" s="57"/>
      <c r="D23" s="57"/>
      <c r="E23" s="206">
        <f>B23*F23/1000</f>
        <v>24.6</v>
      </c>
      <c r="F23" s="207">
        <v>200</v>
      </c>
      <c r="G23" s="207">
        <v>0.2</v>
      </c>
      <c r="H23" s="207">
        <v>0.3</v>
      </c>
      <c r="I23" s="207">
        <v>8.6</v>
      </c>
      <c r="J23" s="208">
        <v>37.9</v>
      </c>
    </row>
    <row r="24" spans="1:10" x14ac:dyDescent="0.25">
      <c r="A24" s="124" t="s">
        <v>21</v>
      </c>
      <c r="B24" s="4">
        <v>72</v>
      </c>
      <c r="C24" s="57"/>
      <c r="D24" s="57"/>
      <c r="E24" s="8">
        <f>B24*F24/1000</f>
        <v>1.44</v>
      </c>
      <c r="F24" s="7">
        <v>20</v>
      </c>
      <c r="G24" s="7">
        <v>0.7</v>
      </c>
      <c r="H24" s="7">
        <v>0.1</v>
      </c>
      <c r="I24" s="7">
        <v>9.4</v>
      </c>
      <c r="J24" s="69">
        <v>41.3</v>
      </c>
    </row>
    <row r="25" spans="1:10" ht="16.5" thickBot="1" x14ac:dyDescent="0.3">
      <c r="A25" s="140" t="s">
        <v>13</v>
      </c>
      <c r="B25" s="130"/>
      <c r="C25" s="130"/>
      <c r="D25" s="130"/>
      <c r="E25" s="158">
        <f>E6+E16+E20+E23+E24</f>
        <v>129.55199999999999</v>
      </c>
      <c r="F25" s="162">
        <f t="shared" ref="F25:J25" si="2">F6+F16+F20+F23+F24</f>
        <v>660</v>
      </c>
      <c r="G25" s="162">
        <f t="shared" si="2"/>
        <v>23.4</v>
      </c>
      <c r="H25" s="162">
        <f t="shared" si="2"/>
        <v>29.1</v>
      </c>
      <c r="I25" s="162">
        <f t="shared" si="2"/>
        <v>57.600000000000009</v>
      </c>
      <c r="J25" s="240">
        <f t="shared" si="2"/>
        <v>585.89999999999986</v>
      </c>
    </row>
    <row r="27" spans="1:10" ht="15.75" thickBot="1" x14ac:dyDescent="0.3"/>
    <row r="28" spans="1:10" x14ac:dyDescent="0.25">
      <c r="A28" s="277" t="s">
        <v>0</v>
      </c>
      <c r="B28" s="279" t="s">
        <v>1</v>
      </c>
      <c r="C28" s="281"/>
      <c r="D28" s="281"/>
      <c r="E28" s="281"/>
      <c r="F28" s="281"/>
      <c r="G28" s="282" t="s">
        <v>6</v>
      </c>
      <c r="H28" s="282"/>
      <c r="I28" s="282"/>
      <c r="J28" s="283"/>
    </row>
    <row r="29" spans="1:10" ht="15.75" thickBot="1" x14ac:dyDescent="0.3">
      <c r="A29" s="278"/>
      <c r="B29" s="280"/>
      <c r="C29" s="42" t="s">
        <v>2</v>
      </c>
      <c r="D29" s="42" t="s">
        <v>3</v>
      </c>
      <c r="E29" s="42" t="s">
        <v>4</v>
      </c>
      <c r="F29" s="103" t="s">
        <v>5</v>
      </c>
      <c r="G29" s="43" t="s">
        <v>7</v>
      </c>
      <c r="H29" s="42" t="s">
        <v>8</v>
      </c>
      <c r="I29" s="42" t="s">
        <v>19</v>
      </c>
      <c r="J29" s="44" t="s">
        <v>9</v>
      </c>
    </row>
    <row r="30" spans="1:10" ht="18.75" x14ac:dyDescent="0.3">
      <c r="A30" s="53" t="s">
        <v>167</v>
      </c>
      <c r="B30" s="21"/>
      <c r="C30" s="22"/>
      <c r="D30" s="22"/>
      <c r="E30" s="22"/>
      <c r="F30" s="45"/>
      <c r="G30" s="22"/>
      <c r="H30" s="22"/>
      <c r="I30" s="22"/>
      <c r="J30" s="41"/>
    </row>
    <row r="31" spans="1:10" ht="15.75" x14ac:dyDescent="0.25">
      <c r="A31" s="136" t="s">
        <v>15</v>
      </c>
      <c r="B31" s="26"/>
      <c r="C31" s="27"/>
      <c r="D31" s="27"/>
      <c r="E31" s="37"/>
      <c r="F31" s="28"/>
      <c r="G31" s="39"/>
      <c r="H31" s="39"/>
      <c r="I31" s="39"/>
      <c r="J31" s="145"/>
    </row>
    <row r="32" spans="1:10" ht="30" x14ac:dyDescent="0.25">
      <c r="A32" s="124" t="s">
        <v>154</v>
      </c>
      <c r="B32" s="4"/>
      <c r="C32" s="7"/>
      <c r="D32" s="7"/>
      <c r="E32" s="206">
        <f>E33+E35+E36+E37+E38+E39+E40+E41</f>
        <v>77.423000000000016</v>
      </c>
      <c r="F32" s="221">
        <v>250</v>
      </c>
      <c r="G32" s="207">
        <v>15.8</v>
      </c>
      <c r="H32" s="207">
        <v>20.7</v>
      </c>
      <c r="I32" s="207">
        <v>28</v>
      </c>
      <c r="J32" s="208">
        <v>361.5</v>
      </c>
    </row>
    <row r="33" spans="1:10" ht="30" x14ac:dyDescent="0.25">
      <c r="A33" s="127" t="s">
        <v>123</v>
      </c>
      <c r="B33" s="4">
        <v>784</v>
      </c>
      <c r="C33" s="12">
        <v>79</v>
      </c>
      <c r="D33" s="12">
        <v>79</v>
      </c>
      <c r="E33" s="9">
        <f>B33*C33/1000</f>
        <v>61.936</v>
      </c>
      <c r="F33" s="12"/>
      <c r="G33" s="12"/>
      <c r="H33" s="12"/>
      <c r="I33" s="12"/>
      <c r="J33" s="70"/>
    </row>
    <row r="34" spans="1:10" x14ac:dyDescent="0.25">
      <c r="A34" s="194" t="s">
        <v>50</v>
      </c>
      <c r="B34" s="4"/>
      <c r="C34" s="33"/>
      <c r="D34" s="33">
        <v>50</v>
      </c>
      <c r="E34" s="9"/>
      <c r="F34" s="60"/>
      <c r="G34" s="33"/>
      <c r="H34" s="33"/>
      <c r="I34" s="33"/>
      <c r="J34" s="126"/>
    </row>
    <row r="35" spans="1:10" x14ac:dyDescent="0.25">
      <c r="A35" s="125" t="s">
        <v>115</v>
      </c>
      <c r="B35" s="4">
        <v>34</v>
      </c>
      <c r="C35" s="32">
        <v>89</v>
      </c>
      <c r="D35" s="32">
        <v>58</v>
      </c>
      <c r="E35" s="9">
        <f t="shared" ref="E35:E41" si="3">B35*C35/1000</f>
        <v>3.0259999999999998</v>
      </c>
      <c r="F35" s="33"/>
      <c r="G35" s="33"/>
      <c r="H35" s="33"/>
      <c r="I35" s="33"/>
      <c r="J35" s="126"/>
    </row>
    <row r="36" spans="1:10" x14ac:dyDescent="0.25">
      <c r="A36" s="125" t="s">
        <v>10</v>
      </c>
      <c r="B36" s="4">
        <v>34</v>
      </c>
      <c r="C36" s="32">
        <v>77</v>
      </c>
      <c r="D36" s="32">
        <v>58</v>
      </c>
      <c r="E36" s="9">
        <f t="shared" si="3"/>
        <v>2.6179999999999999</v>
      </c>
      <c r="F36" s="33"/>
      <c r="G36" s="33"/>
      <c r="H36" s="33"/>
      <c r="I36" s="33"/>
      <c r="J36" s="126"/>
    </row>
    <row r="37" spans="1:10" x14ac:dyDescent="0.25">
      <c r="A37" s="125" t="s">
        <v>26</v>
      </c>
      <c r="B37" s="4">
        <v>41</v>
      </c>
      <c r="C37" s="32">
        <v>38</v>
      </c>
      <c r="D37" s="32">
        <v>22</v>
      </c>
      <c r="E37" s="9">
        <f t="shared" si="3"/>
        <v>1.5580000000000001</v>
      </c>
      <c r="F37" s="33"/>
      <c r="G37" s="33"/>
      <c r="H37" s="33"/>
      <c r="I37" s="33"/>
      <c r="J37" s="126"/>
    </row>
    <row r="38" spans="1:10" ht="30" x14ac:dyDescent="0.25">
      <c r="A38" s="125" t="s">
        <v>155</v>
      </c>
      <c r="B38" s="4">
        <v>30</v>
      </c>
      <c r="C38" s="32">
        <v>90</v>
      </c>
      <c r="D38" s="32">
        <v>72</v>
      </c>
      <c r="E38" s="9">
        <f t="shared" si="3"/>
        <v>2.7</v>
      </c>
      <c r="F38" s="33"/>
      <c r="G38" s="33"/>
      <c r="H38" s="33"/>
      <c r="I38" s="33"/>
      <c r="J38" s="126"/>
    </row>
    <row r="39" spans="1:10" x14ac:dyDescent="0.25">
      <c r="A39" s="125" t="s">
        <v>40</v>
      </c>
      <c r="B39" s="4">
        <v>195</v>
      </c>
      <c r="C39" s="32">
        <v>12</v>
      </c>
      <c r="D39" s="32">
        <v>12</v>
      </c>
      <c r="E39" s="9">
        <f t="shared" si="3"/>
        <v>2.34</v>
      </c>
      <c r="F39" s="33"/>
      <c r="G39" s="33"/>
      <c r="H39" s="33"/>
      <c r="I39" s="33"/>
      <c r="J39" s="126"/>
    </row>
    <row r="40" spans="1:10" x14ac:dyDescent="0.25">
      <c r="A40" s="125" t="s">
        <v>24</v>
      </c>
      <c r="B40" s="4">
        <v>54</v>
      </c>
      <c r="C40" s="32">
        <v>2.5</v>
      </c>
      <c r="D40" s="32">
        <v>2.5</v>
      </c>
      <c r="E40" s="9">
        <f t="shared" si="3"/>
        <v>0.13500000000000001</v>
      </c>
      <c r="F40" s="33"/>
      <c r="G40" s="33"/>
      <c r="H40" s="33"/>
      <c r="I40" s="33"/>
      <c r="J40" s="126"/>
    </row>
    <row r="41" spans="1:10" x14ac:dyDescent="0.25">
      <c r="A41" s="125" t="s">
        <v>11</v>
      </c>
      <c r="B41" s="4">
        <v>311</v>
      </c>
      <c r="C41" s="32">
        <v>10</v>
      </c>
      <c r="D41" s="32">
        <v>10</v>
      </c>
      <c r="E41" s="9">
        <f t="shared" si="3"/>
        <v>3.11</v>
      </c>
      <c r="F41" s="33"/>
      <c r="G41" s="33"/>
      <c r="H41" s="33"/>
      <c r="I41" s="33"/>
      <c r="J41" s="126"/>
    </row>
    <row r="42" spans="1:10" ht="30" x14ac:dyDescent="0.25">
      <c r="A42" s="124" t="s">
        <v>80</v>
      </c>
      <c r="B42" s="4"/>
      <c r="C42" s="7"/>
      <c r="D42" s="7"/>
      <c r="E42" s="206">
        <f>E43+E44+E45</f>
        <v>12.532</v>
      </c>
      <c r="F42" s="207">
        <v>200</v>
      </c>
      <c r="G42" s="207">
        <v>2.2999999999999998</v>
      </c>
      <c r="H42" s="207">
        <v>2.5</v>
      </c>
      <c r="I42" s="207">
        <v>14.8</v>
      </c>
      <c r="J42" s="208">
        <v>90.9</v>
      </c>
    </row>
    <row r="43" spans="1:10" x14ac:dyDescent="0.25">
      <c r="A43" s="127" t="s">
        <v>67</v>
      </c>
      <c r="B43" s="4">
        <v>623</v>
      </c>
      <c r="C43" s="12">
        <v>4</v>
      </c>
      <c r="D43" s="12">
        <v>4</v>
      </c>
      <c r="E43" s="9">
        <f t="shared" ref="E43" si="4">B43*C43/1000</f>
        <v>2.492</v>
      </c>
      <c r="F43" s="23"/>
      <c r="G43" s="23"/>
      <c r="H43" s="23"/>
      <c r="I43" s="23"/>
      <c r="J43" s="148"/>
    </row>
    <row r="44" spans="1:10" x14ac:dyDescent="0.25">
      <c r="A44" s="127" t="s">
        <v>12</v>
      </c>
      <c r="B44" s="4">
        <v>94</v>
      </c>
      <c r="C44" s="12">
        <v>10</v>
      </c>
      <c r="D44" s="12">
        <v>10</v>
      </c>
      <c r="E44" s="9">
        <f>B44*C44/1000</f>
        <v>0.94</v>
      </c>
      <c r="F44" s="23"/>
      <c r="G44" s="23"/>
      <c r="H44" s="23"/>
      <c r="I44" s="23"/>
      <c r="J44" s="148"/>
    </row>
    <row r="45" spans="1:10" x14ac:dyDescent="0.25">
      <c r="A45" s="127" t="s">
        <v>17</v>
      </c>
      <c r="B45" s="4">
        <v>91</v>
      </c>
      <c r="C45" s="12">
        <v>100</v>
      </c>
      <c r="D45" s="12">
        <v>100</v>
      </c>
      <c r="E45" s="9">
        <f t="shared" ref="E45" si="5">B45*C45/1000</f>
        <v>9.1</v>
      </c>
      <c r="F45" s="23"/>
      <c r="G45" s="23"/>
      <c r="H45" s="23"/>
      <c r="I45" s="23"/>
      <c r="J45" s="148"/>
    </row>
    <row r="46" spans="1:10" ht="30" x14ac:dyDescent="0.25">
      <c r="A46" s="124" t="s">
        <v>63</v>
      </c>
      <c r="B46" s="4"/>
      <c r="C46" s="57"/>
      <c r="D46" s="57"/>
      <c r="E46" s="206">
        <f>E47+E48</f>
        <v>16.812000000000001</v>
      </c>
      <c r="F46" s="228">
        <v>40</v>
      </c>
      <c r="G46" s="207">
        <v>5.7</v>
      </c>
      <c r="H46" s="207">
        <v>6.2</v>
      </c>
      <c r="I46" s="207">
        <v>7.2</v>
      </c>
      <c r="J46" s="208">
        <v>107.4</v>
      </c>
    </row>
    <row r="47" spans="1:10" x14ac:dyDescent="0.25">
      <c r="A47" s="128" t="s">
        <v>20</v>
      </c>
      <c r="B47" s="4">
        <v>72</v>
      </c>
      <c r="C47" s="32">
        <v>20</v>
      </c>
      <c r="D47" s="32">
        <v>20</v>
      </c>
      <c r="E47" s="34">
        <f>B47*C47/1000</f>
        <v>1.44</v>
      </c>
      <c r="F47" s="79"/>
      <c r="G47" s="33"/>
      <c r="H47" s="33"/>
      <c r="I47" s="33"/>
      <c r="J47" s="126"/>
    </row>
    <row r="48" spans="1:10" x14ac:dyDescent="0.25">
      <c r="A48" s="128" t="s">
        <v>34</v>
      </c>
      <c r="B48" s="4">
        <v>732</v>
      </c>
      <c r="C48" s="32">
        <v>21</v>
      </c>
      <c r="D48" s="32">
        <v>20</v>
      </c>
      <c r="E48" s="34">
        <f>B48*C48/1000</f>
        <v>15.372</v>
      </c>
      <c r="F48" s="79"/>
      <c r="G48" s="33"/>
      <c r="H48" s="33"/>
      <c r="I48" s="33"/>
      <c r="J48" s="126"/>
    </row>
    <row r="49" spans="1:10" ht="30" x14ac:dyDescent="0.25">
      <c r="A49" s="124" t="s">
        <v>88</v>
      </c>
      <c r="B49" s="4">
        <v>123</v>
      </c>
      <c r="C49" s="57"/>
      <c r="D49" s="57"/>
      <c r="E49" s="206">
        <f>B49*F49/1000</f>
        <v>12.3</v>
      </c>
      <c r="F49" s="207">
        <v>100</v>
      </c>
      <c r="G49" s="207">
        <v>0.2</v>
      </c>
      <c r="H49" s="207">
        <v>0.3</v>
      </c>
      <c r="I49" s="207">
        <v>8.6</v>
      </c>
      <c r="J49" s="208">
        <v>37.9</v>
      </c>
    </row>
    <row r="50" spans="1:10" x14ac:dyDescent="0.25">
      <c r="A50" s="124" t="s">
        <v>21</v>
      </c>
      <c r="B50" s="4">
        <v>72</v>
      </c>
      <c r="C50" s="57"/>
      <c r="D50" s="57"/>
      <c r="E50" s="8">
        <f>B50*F50/1000</f>
        <v>1.44</v>
      </c>
      <c r="F50" s="7">
        <v>20</v>
      </c>
      <c r="G50" s="7">
        <v>0.7</v>
      </c>
      <c r="H50" s="7">
        <v>0.1</v>
      </c>
      <c r="I50" s="7">
        <v>9.4</v>
      </c>
      <c r="J50" s="69">
        <v>41.3</v>
      </c>
    </row>
    <row r="51" spans="1:10" x14ac:dyDescent="0.25">
      <c r="A51" s="133" t="s">
        <v>53</v>
      </c>
      <c r="B51" s="48">
        <v>72</v>
      </c>
      <c r="C51" s="176"/>
      <c r="D51" s="176"/>
      <c r="E51" s="8">
        <f>B51*F51/1000</f>
        <v>1.44</v>
      </c>
      <c r="F51" s="55">
        <v>20</v>
      </c>
      <c r="G51" s="55">
        <v>1</v>
      </c>
      <c r="H51" s="55">
        <v>0.3</v>
      </c>
      <c r="I51" s="55">
        <v>8.1</v>
      </c>
      <c r="J51" s="135">
        <v>38.9</v>
      </c>
    </row>
    <row r="52" spans="1:10" ht="16.5" thickBot="1" x14ac:dyDescent="0.3">
      <c r="A52" s="140" t="s">
        <v>13</v>
      </c>
      <c r="B52" s="130"/>
      <c r="C52" s="130"/>
      <c r="D52" s="130"/>
      <c r="E52" s="158">
        <f>E32+E42+E46+E49+E50+E51</f>
        <v>121.947</v>
      </c>
      <c r="F52" s="162">
        <f t="shared" ref="F52:J52" si="6">F32+F42+F46+F49+F50+F51</f>
        <v>630</v>
      </c>
      <c r="G52" s="162">
        <f t="shared" si="6"/>
        <v>25.7</v>
      </c>
      <c r="H52" s="162">
        <f t="shared" si="6"/>
        <v>30.1</v>
      </c>
      <c r="I52" s="162">
        <f t="shared" si="6"/>
        <v>76.099999999999994</v>
      </c>
      <c r="J52" s="240">
        <f t="shared" si="6"/>
        <v>677.89999999999986</v>
      </c>
    </row>
  </sheetData>
  <mergeCells count="8">
    <mergeCell ref="A2:A3"/>
    <mergeCell ref="B2:B3"/>
    <mergeCell ref="C2:F2"/>
    <mergeCell ref="G2:J2"/>
    <mergeCell ref="A28:A29"/>
    <mergeCell ref="B28:B29"/>
    <mergeCell ref="C28:F28"/>
    <mergeCell ref="G28:J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4" workbookViewId="0">
      <selection activeCell="K28" sqref="K28"/>
    </sheetView>
  </sheetViews>
  <sheetFormatPr defaultRowHeight="15" x14ac:dyDescent="0.25"/>
  <cols>
    <col min="1" max="1" width="26.140625" customWidth="1"/>
    <col min="2" max="2" width="7.5703125" customWidth="1"/>
    <col min="3" max="3" width="7.28515625" customWidth="1"/>
    <col min="4" max="4" width="5.42578125" customWidth="1"/>
    <col min="5" max="5" width="6.85546875" customWidth="1"/>
    <col min="6" max="6" width="7.140625" customWidth="1"/>
    <col min="7" max="8" width="6.140625" customWidth="1"/>
    <col min="9" max="9" width="6" customWidth="1"/>
    <col min="10" max="10" width="7.7109375" customWidth="1"/>
  </cols>
  <sheetData>
    <row r="1" spans="1:10" ht="15.75" thickBot="1" x14ac:dyDescent="0.3"/>
    <row r="2" spans="1:10" x14ac:dyDescent="0.25">
      <c r="A2" s="291" t="s">
        <v>0</v>
      </c>
      <c r="B2" s="293" t="s">
        <v>1</v>
      </c>
      <c r="C2" s="279"/>
      <c r="D2" s="282"/>
      <c r="E2" s="282"/>
      <c r="F2" s="295"/>
      <c r="G2" s="279" t="s">
        <v>6</v>
      </c>
      <c r="H2" s="282"/>
      <c r="I2" s="282"/>
      <c r="J2" s="283"/>
    </row>
    <row r="3" spans="1:10" x14ac:dyDescent="0.25">
      <c r="A3" s="292"/>
      <c r="B3" s="294"/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7</v>
      </c>
      <c r="H3" s="113" t="s">
        <v>8</v>
      </c>
      <c r="I3" s="113" t="s">
        <v>19</v>
      </c>
      <c r="J3" s="119" t="s">
        <v>9</v>
      </c>
    </row>
    <row r="4" spans="1:10" ht="18.75" x14ac:dyDescent="0.3">
      <c r="A4" s="120" t="s">
        <v>156</v>
      </c>
      <c r="B4" s="114"/>
      <c r="C4" s="115"/>
      <c r="D4" s="115"/>
      <c r="E4" s="115"/>
      <c r="F4" s="116"/>
      <c r="G4" s="115"/>
      <c r="H4" s="115"/>
      <c r="I4" s="115"/>
      <c r="J4" s="121"/>
    </row>
    <row r="5" spans="1:10" ht="15.75" x14ac:dyDescent="0.25">
      <c r="A5" s="122" t="s">
        <v>15</v>
      </c>
      <c r="B5" s="117"/>
      <c r="C5" s="29"/>
      <c r="D5" s="29"/>
      <c r="E5" s="37"/>
      <c r="F5" s="29"/>
      <c r="G5" s="118"/>
      <c r="H5" s="118"/>
      <c r="I5" s="118"/>
      <c r="J5" s="123"/>
    </row>
    <row r="6" spans="1:10" ht="42" customHeight="1" x14ac:dyDescent="0.25">
      <c r="A6" s="124" t="s">
        <v>178</v>
      </c>
      <c r="B6" s="4"/>
      <c r="C6" s="57"/>
      <c r="D6" s="57"/>
      <c r="E6" s="206">
        <f>E7</f>
        <v>29.053999999999998</v>
      </c>
      <c r="F6" s="207">
        <v>80</v>
      </c>
      <c r="G6" s="212">
        <v>0.7</v>
      </c>
      <c r="H6" s="207">
        <v>0.1</v>
      </c>
      <c r="I6" s="207">
        <v>1.3</v>
      </c>
      <c r="J6" s="208">
        <v>9</v>
      </c>
    </row>
    <row r="7" spans="1:10" ht="15" customHeight="1" x14ac:dyDescent="0.25">
      <c r="A7" s="125" t="s">
        <v>174</v>
      </c>
      <c r="B7" s="4">
        <v>199</v>
      </c>
      <c r="C7" s="32">
        <v>146</v>
      </c>
      <c r="D7" s="32">
        <v>80</v>
      </c>
      <c r="E7" s="34">
        <f t="shared" ref="E7:E19" si="0">B7*C7/1000</f>
        <v>29.053999999999998</v>
      </c>
      <c r="F7" s="33"/>
      <c r="G7" s="96"/>
      <c r="H7" s="33"/>
      <c r="I7" s="33"/>
      <c r="J7" s="126"/>
    </row>
    <row r="8" spans="1:10" ht="30" x14ac:dyDescent="0.25">
      <c r="A8" s="124" t="s">
        <v>157</v>
      </c>
      <c r="B8" s="4"/>
      <c r="C8" s="57"/>
      <c r="D8" s="57"/>
      <c r="E8" s="206">
        <f>E9+E10+E11+E13+E14+E15</f>
        <v>30.2</v>
      </c>
      <c r="F8" s="207">
        <v>90</v>
      </c>
      <c r="G8" s="207">
        <v>13</v>
      </c>
      <c r="H8" s="207">
        <v>8.9</v>
      </c>
      <c r="I8" s="207">
        <v>8.1999999999999993</v>
      </c>
      <c r="J8" s="208">
        <v>164.9</v>
      </c>
    </row>
    <row r="9" spans="1:10" ht="45" x14ac:dyDescent="0.25">
      <c r="A9" s="127" t="s">
        <v>57</v>
      </c>
      <c r="B9" s="4">
        <v>196</v>
      </c>
      <c r="C9" s="12">
        <v>117</v>
      </c>
      <c r="D9" s="12">
        <v>87</v>
      </c>
      <c r="E9" s="34">
        <f t="shared" si="0"/>
        <v>22.931999999999999</v>
      </c>
      <c r="F9" s="12"/>
      <c r="G9" s="12"/>
      <c r="H9" s="12"/>
      <c r="I9" s="12"/>
      <c r="J9" s="70"/>
    </row>
    <row r="10" spans="1:10" x14ac:dyDescent="0.25">
      <c r="A10" s="127" t="s">
        <v>24</v>
      </c>
      <c r="B10" s="4">
        <v>54</v>
      </c>
      <c r="C10" s="12">
        <v>4</v>
      </c>
      <c r="D10" s="12">
        <v>4</v>
      </c>
      <c r="E10" s="34">
        <f t="shared" si="0"/>
        <v>0.216</v>
      </c>
      <c r="F10" s="12"/>
      <c r="G10" s="12"/>
      <c r="H10" s="12"/>
      <c r="I10" s="12"/>
      <c r="J10" s="70"/>
    </row>
    <row r="11" spans="1:10" x14ac:dyDescent="0.25">
      <c r="A11" s="141" t="s">
        <v>40</v>
      </c>
      <c r="B11" s="4">
        <v>195</v>
      </c>
      <c r="C11" s="12">
        <v>4</v>
      </c>
      <c r="D11" s="12">
        <v>4</v>
      </c>
      <c r="E11" s="34">
        <f t="shared" si="0"/>
        <v>0.78</v>
      </c>
      <c r="F11" s="12"/>
      <c r="G11" s="12"/>
      <c r="H11" s="12"/>
      <c r="I11" s="12"/>
      <c r="J11" s="70"/>
    </row>
    <row r="12" spans="1:10" s="177" customFormat="1" x14ac:dyDescent="0.25">
      <c r="A12" s="139" t="s">
        <v>158</v>
      </c>
      <c r="B12" s="4"/>
      <c r="C12" s="23"/>
      <c r="D12" s="23">
        <v>70</v>
      </c>
      <c r="E12" s="34"/>
      <c r="F12" s="23"/>
      <c r="G12" s="23"/>
      <c r="H12" s="23"/>
      <c r="I12" s="23"/>
      <c r="J12" s="148"/>
    </row>
    <row r="13" spans="1:10" x14ac:dyDescent="0.25">
      <c r="A13" s="127" t="s">
        <v>24</v>
      </c>
      <c r="B13" s="4">
        <v>54</v>
      </c>
      <c r="C13" s="12">
        <v>3</v>
      </c>
      <c r="D13" s="12">
        <v>3</v>
      </c>
      <c r="E13" s="34">
        <f t="shared" si="0"/>
        <v>0.16200000000000001</v>
      </c>
      <c r="F13" s="12"/>
      <c r="G13" s="12"/>
      <c r="H13" s="12"/>
      <c r="I13" s="12"/>
      <c r="J13" s="70"/>
    </row>
    <row r="14" spans="1:10" x14ac:dyDescent="0.25">
      <c r="A14" s="127" t="s">
        <v>32</v>
      </c>
      <c r="B14" s="4">
        <v>286</v>
      </c>
      <c r="C14" s="12">
        <v>20</v>
      </c>
      <c r="D14" s="12">
        <v>20</v>
      </c>
      <c r="E14" s="34">
        <f t="shared" si="0"/>
        <v>5.72</v>
      </c>
      <c r="F14" s="12"/>
      <c r="G14" s="12"/>
      <c r="H14" s="12"/>
      <c r="I14" s="12"/>
      <c r="J14" s="70"/>
    </row>
    <row r="15" spans="1:10" x14ac:dyDescent="0.25">
      <c r="A15" s="127" t="s">
        <v>40</v>
      </c>
      <c r="B15" s="4">
        <v>195</v>
      </c>
      <c r="C15" s="12">
        <v>2</v>
      </c>
      <c r="D15" s="12">
        <v>2</v>
      </c>
      <c r="E15" s="34">
        <f t="shared" si="0"/>
        <v>0.39</v>
      </c>
      <c r="F15" s="12"/>
      <c r="G15" s="12"/>
      <c r="H15" s="12"/>
      <c r="I15" s="12"/>
      <c r="J15" s="70"/>
    </row>
    <row r="16" spans="1:10" ht="30" x14ac:dyDescent="0.25">
      <c r="A16" s="124" t="s">
        <v>44</v>
      </c>
      <c r="B16" s="47"/>
      <c r="C16" s="29"/>
      <c r="D16" s="29"/>
      <c r="E16" s="206">
        <f>E17+E18+E19</f>
        <v>13.907</v>
      </c>
      <c r="F16" s="207">
        <v>150</v>
      </c>
      <c r="G16" s="207">
        <v>3.3</v>
      </c>
      <c r="H16" s="207">
        <v>4.4000000000000004</v>
      </c>
      <c r="I16" s="207">
        <v>23.5</v>
      </c>
      <c r="J16" s="208">
        <v>147</v>
      </c>
    </row>
    <row r="17" spans="1:10" x14ac:dyDescent="0.25">
      <c r="A17" s="128" t="s">
        <v>56</v>
      </c>
      <c r="B17" s="4">
        <v>34</v>
      </c>
      <c r="C17" s="32">
        <v>197</v>
      </c>
      <c r="D17" s="32">
        <v>128</v>
      </c>
      <c r="E17" s="243">
        <f t="shared" si="0"/>
        <v>6.6980000000000004</v>
      </c>
      <c r="F17" s="244"/>
      <c r="G17" s="244"/>
      <c r="H17" s="244"/>
      <c r="I17" s="244"/>
      <c r="J17" s="245"/>
    </row>
    <row r="18" spans="1:10" x14ac:dyDescent="0.25">
      <c r="A18" s="128" t="s">
        <v>18</v>
      </c>
      <c r="B18" s="4">
        <v>1005</v>
      </c>
      <c r="C18" s="32">
        <v>5</v>
      </c>
      <c r="D18" s="32">
        <v>5</v>
      </c>
      <c r="E18" s="34">
        <f t="shared" si="0"/>
        <v>5.0250000000000004</v>
      </c>
      <c r="F18" s="33"/>
      <c r="G18" s="33"/>
      <c r="H18" s="33"/>
      <c r="I18" s="33"/>
      <c r="J18" s="126"/>
    </row>
    <row r="19" spans="1:10" x14ac:dyDescent="0.25">
      <c r="A19" s="125" t="s">
        <v>17</v>
      </c>
      <c r="B19" s="4">
        <v>91</v>
      </c>
      <c r="C19" s="32">
        <v>24</v>
      </c>
      <c r="D19" s="32">
        <v>24</v>
      </c>
      <c r="E19" s="34">
        <f t="shared" si="0"/>
        <v>2.1840000000000002</v>
      </c>
      <c r="F19" s="32"/>
      <c r="G19" s="32"/>
      <c r="H19" s="32"/>
      <c r="I19" s="32"/>
      <c r="J19" s="67"/>
    </row>
    <row r="20" spans="1:10" ht="30" x14ac:dyDescent="0.25">
      <c r="A20" s="124" t="s">
        <v>132</v>
      </c>
      <c r="B20" s="4">
        <v>55</v>
      </c>
      <c r="C20" s="7">
        <v>200</v>
      </c>
      <c r="D20" s="7">
        <v>200</v>
      </c>
      <c r="E20" s="8">
        <f>F20*B20/1000</f>
        <v>11</v>
      </c>
      <c r="F20" s="7">
        <v>200</v>
      </c>
      <c r="G20" s="7">
        <v>0.5</v>
      </c>
      <c r="H20" s="7">
        <v>0</v>
      </c>
      <c r="I20" s="7">
        <v>34</v>
      </c>
      <c r="J20" s="69">
        <v>138</v>
      </c>
    </row>
    <row r="21" spans="1:10" ht="30" x14ac:dyDescent="0.25">
      <c r="A21" s="124" t="s">
        <v>88</v>
      </c>
      <c r="B21" s="211">
        <v>123</v>
      </c>
      <c r="C21" s="207"/>
      <c r="D21" s="207"/>
      <c r="E21" s="206">
        <f t="shared" ref="E21:E23" si="1">F21*B21/1000</f>
        <v>24.6</v>
      </c>
      <c r="F21" s="207">
        <v>200</v>
      </c>
      <c r="G21" s="207">
        <v>0.1</v>
      </c>
      <c r="H21" s="207">
        <v>0.2</v>
      </c>
      <c r="I21" s="207">
        <v>5.7</v>
      </c>
      <c r="J21" s="208">
        <v>25</v>
      </c>
    </row>
    <row r="22" spans="1:10" x14ac:dyDescent="0.25">
      <c r="A22" s="124" t="s">
        <v>21</v>
      </c>
      <c r="B22" s="4">
        <v>72</v>
      </c>
      <c r="C22" s="24"/>
      <c r="D22" s="24"/>
      <c r="E22" s="8">
        <f t="shared" si="1"/>
        <v>1.44</v>
      </c>
      <c r="F22" s="7">
        <v>20</v>
      </c>
      <c r="G22" s="7">
        <v>0.7</v>
      </c>
      <c r="H22" s="7">
        <v>0.1</v>
      </c>
      <c r="I22" s="7">
        <v>9.4</v>
      </c>
      <c r="J22" s="69">
        <v>41.3</v>
      </c>
    </row>
    <row r="23" spans="1:10" x14ac:dyDescent="0.25">
      <c r="A23" s="133" t="s">
        <v>53</v>
      </c>
      <c r="B23" s="48">
        <v>72</v>
      </c>
      <c r="C23" s="56"/>
      <c r="D23" s="56"/>
      <c r="E23" s="8">
        <f t="shared" si="1"/>
        <v>1.44</v>
      </c>
      <c r="F23" s="55">
        <v>20</v>
      </c>
      <c r="G23" s="55">
        <v>1</v>
      </c>
      <c r="H23" s="55">
        <v>0.3</v>
      </c>
      <c r="I23" s="55">
        <v>8.1</v>
      </c>
      <c r="J23" s="135">
        <v>38.9</v>
      </c>
    </row>
    <row r="24" spans="1:10" ht="16.5" thickBot="1" x14ac:dyDescent="0.3">
      <c r="A24" s="129" t="s">
        <v>13</v>
      </c>
      <c r="B24" s="130"/>
      <c r="C24" s="131"/>
      <c r="D24" s="131"/>
      <c r="E24" s="232">
        <f>E6+E8+E16+E20+E21+E22+E23</f>
        <v>111.64099999999999</v>
      </c>
      <c r="F24" s="232">
        <f t="shared" ref="F24:J24" si="2">F6+F8+F16+F20+F21+F22+F23</f>
        <v>760</v>
      </c>
      <c r="G24" s="232">
        <f t="shared" si="2"/>
        <v>19.3</v>
      </c>
      <c r="H24" s="232">
        <f t="shared" si="2"/>
        <v>14</v>
      </c>
      <c r="I24" s="232">
        <f t="shared" si="2"/>
        <v>90.2</v>
      </c>
      <c r="J24" s="232">
        <f t="shared" si="2"/>
        <v>564.09999999999991</v>
      </c>
    </row>
    <row r="26" spans="1:10" ht="15.75" thickBot="1" x14ac:dyDescent="0.3"/>
    <row r="27" spans="1:10" x14ac:dyDescent="0.25">
      <c r="A27" s="291" t="s">
        <v>0</v>
      </c>
      <c r="B27" s="293" t="s">
        <v>1</v>
      </c>
      <c r="C27" s="279"/>
      <c r="D27" s="282"/>
      <c r="E27" s="282"/>
      <c r="F27" s="295"/>
      <c r="G27" s="279" t="s">
        <v>6</v>
      </c>
      <c r="H27" s="282"/>
      <c r="I27" s="282"/>
      <c r="J27" s="283"/>
    </row>
    <row r="28" spans="1:10" x14ac:dyDescent="0.25">
      <c r="A28" s="292"/>
      <c r="B28" s="294"/>
      <c r="C28" s="113" t="s">
        <v>2</v>
      </c>
      <c r="D28" s="113" t="s">
        <v>3</v>
      </c>
      <c r="E28" s="113" t="s">
        <v>4</v>
      </c>
      <c r="F28" s="113" t="s">
        <v>5</v>
      </c>
      <c r="G28" s="113" t="s">
        <v>7</v>
      </c>
      <c r="H28" s="113" t="s">
        <v>8</v>
      </c>
      <c r="I28" s="113" t="s">
        <v>19</v>
      </c>
      <c r="J28" s="119" t="s">
        <v>9</v>
      </c>
    </row>
    <row r="29" spans="1:10" ht="18.75" x14ac:dyDescent="0.3">
      <c r="A29" s="120" t="s">
        <v>156</v>
      </c>
      <c r="B29" s="114"/>
      <c r="C29" s="115"/>
      <c r="D29" s="115"/>
      <c r="E29" s="115"/>
      <c r="F29" s="116"/>
      <c r="G29" s="115"/>
      <c r="H29" s="115"/>
      <c r="I29" s="115"/>
      <c r="J29" s="121"/>
    </row>
    <row r="30" spans="1:10" ht="15.75" x14ac:dyDescent="0.25">
      <c r="A30" s="122" t="s">
        <v>15</v>
      </c>
      <c r="B30" s="117"/>
      <c r="C30" s="29"/>
      <c r="D30" s="29"/>
      <c r="E30" s="37"/>
      <c r="F30" s="29"/>
      <c r="G30" s="118"/>
      <c r="H30" s="118"/>
      <c r="I30" s="118"/>
      <c r="J30" s="123"/>
    </row>
    <row r="31" spans="1:10" ht="40.9" customHeight="1" x14ac:dyDescent="0.25">
      <c r="A31" s="124" t="s">
        <v>178</v>
      </c>
      <c r="B31" s="4"/>
      <c r="C31" s="210"/>
      <c r="D31" s="210"/>
      <c r="E31" s="206">
        <f>E32</f>
        <v>29.053999999999998</v>
      </c>
      <c r="F31" s="207">
        <v>80</v>
      </c>
      <c r="G31" s="212">
        <v>0.7</v>
      </c>
      <c r="H31" s="207">
        <v>0.1</v>
      </c>
      <c r="I31" s="207">
        <v>1.3</v>
      </c>
      <c r="J31" s="208">
        <v>9</v>
      </c>
    </row>
    <row r="32" spans="1:10" ht="15.75" x14ac:dyDescent="0.25">
      <c r="A32" s="125" t="s">
        <v>174</v>
      </c>
      <c r="B32" s="4">
        <v>199</v>
      </c>
      <c r="C32" s="32">
        <v>146</v>
      </c>
      <c r="D32" s="32">
        <v>80</v>
      </c>
      <c r="E32" s="34">
        <f t="shared" ref="E32" si="3">B32*C32/1000</f>
        <v>29.053999999999998</v>
      </c>
      <c r="F32" s="33"/>
      <c r="G32" s="96"/>
      <c r="H32" s="33"/>
      <c r="I32" s="33"/>
      <c r="J32" s="126"/>
    </row>
    <row r="33" spans="1:10" ht="30" x14ac:dyDescent="0.25">
      <c r="A33" s="124" t="s">
        <v>157</v>
      </c>
      <c r="B33" s="4"/>
      <c r="C33" s="57"/>
      <c r="D33" s="57"/>
      <c r="E33" s="206">
        <f>E34+E35+E36+E38+E39+E40</f>
        <v>32.997</v>
      </c>
      <c r="F33" s="207">
        <v>100</v>
      </c>
      <c r="G33" s="207">
        <v>14.4</v>
      </c>
      <c r="H33" s="207">
        <v>9.9</v>
      </c>
      <c r="I33" s="207">
        <v>9.1</v>
      </c>
      <c r="J33" s="208">
        <v>183.1</v>
      </c>
    </row>
    <row r="34" spans="1:10" ht="45" x14ac:dyDescent="0.25">
      <c r="A34" s="127" t="s">
        <v>57</v>
      </c>
      <c r="B34" s="4">
        <v>196</v>
      </c>
      <c r="C34" s="12">
        <v>130</v>
      </c>
      <c r="D34" s="12">
        <v>96</v>
      </c>
      <c r="E34" s="34">
        <f t="shared" ref="E34:E36" si="4">B34*C34/1000</f>
        <v>25.48</v>
      </c>
      <c r="F34" s="12"/>
      <c r="G34" s="12"/>
      <c r="H34" s="12"/>
      <c r="I34" s="12"/>
      <c r="J34" s="70"/>
    </row>
    <row r="35" spans="1:10" x14ac:dyDescent="0.25">
      <c r="A35" s="127" t="s">
        <v>24</v>
      </c>
      <c r="B35" s="4">
        <v>54</v>
      </c>
      <c r="C35" s="12">
        <v>5</v>
      </c>
      <c r="D35" s="12">
        <v>5</v>
      </c>
      <c r="E35" s="34">
        <f t="shared" si="4"/>
        <v>0.27</v>
      </c>
      <c r="F35" s="12"/>
      <c r="G35" s="12"/>
      <c r="H35" s="12"/>
      <c r="I35" s="12"/>
      <c r="J35" s="70"/>
    </row>
    <row r="36" spans="1:10" x14ac:dyDescent="0.25">
      <c r="A36" s="141" t="s">
        <v>40</v>
      </c>
      <c r="B36" s="4">
        <v>195</v>
      </c>
      <c r="C36" s="12">
        <v>5</v>
      </c>
      <c r="D36" s="12">
        <v>5</v>
      </c>
      <c r="E36" s="34">
        <f t="shared" si="4"/>
        <v>0.97499999999999998</v>
      </c>
      <c r="F36" s="12"/>
      <c r="G36" s="12"/>
      <c r="H36" s="12"/>
      <c r="I36" s="12"/>
      <c r="J36" s="70"/>
    </row>
    <row r="37" spans="1:10" x14ac:dyDescent="0.25">
      <c r="A37" s="139" t="s">
        <v>158</v>
      </c>
      <c r="B37" s="4"/>
      <c r="C37" s="23"/>
      <c r="D37" s="23">
        <v>85</v>
      </c>
      <c r="E37" s="34"/>
      <c r="F37" s="23"/>
      <c r="G37" s="23"/>
      <c r="H37" s="23"/>
      <c r="I37" s="23"/>
      <c r="J37" s="148"/>
    </row>
    <row r="38" spans="1:10" x14ac:dyDescent="0.25">
      <c r="A38" s="127" t="s">
        <v>24</v>
      </c>
      <c r="B38" s="4">
        <v>54</v>
      </c>
      <c r="C38" s="12">
        <v>3</v>
      </c>
      <c r="D38" s="12">
        <v>3</v>
      </c>
      <c r="E38" s="34">
        <f t="shared" ref="E38:E40" si="5">B38*C38/1000</f>
        <v>0.16200000000000001</v>
      </c>
      <c r="F38" s="12"/>
      <c r="G38" s="12"/>
      <c r="H38" s="12"/>
      <c r="I38" s="12"/>
      <c r="J38" s="70"/>
    </row>
    <row r="39" spans="1:10" x14ac:dyDescent="0.25">
      <c r="A39" s="127" t="s">
        <v>32</v>
      </c>
      <c r="B39" s="4">
        <v>286</v>
      </c>
      <c r="C39" s="12">
        <v>20</v>
      </c>
      <c r="D39" s="12">
        <v>20</v>
      </c>
      <c r="E39" s="34">
        <f t="shared" si="5"/>
        <v>5.72</v>
      </c>
      <c r="F39" s="12"/>
      <c r="G39" s="12"/>
      <c r="H39" s="12"/>
      <c r="I39" s="12"/>
      <c r="J39" s="70"/>
    </row>
    <row r="40" spans="1:10" x14ac:dyDescent="0.25">
      <c r="A40" s="127" t="s">
        <v>40</v>
      </c>
      <c r="B40" s="4">
        <v>195</v>
      </c>
      <c r="C40" s="12">
        <v>2</v>
      </c>
      <c r="D40" s="12">
        <v>2</v>
      </c>
      <c r="E40" s="34">
        <f t="shared" si="5"/>
        <v>0.39</v>
      </c>
      <c r="F40" s="12"/>
      <c r="G40" s="12"/>
      <c r="H40" s="12"/>
      <c r="I40" s="12"/>
      <c r="J40" s="70"/>
    </row>
    <row r="41" spans="1:10" ht="30" x14ac:dyDescent="0.25">
      <c r="A41" s="124" t="s">
        <v>44</v>
      </c>
      <c r="B41" s="47"/>
      <c r="C41" s="29"/>
      <c r="D41" s="29"/>
      <c r="E41" s="206">
        <f>E42+E43+E44</f>
        <v>17.731999999999999</v>
      </c>
      <c r="F41" s="207">
        <v>180</v>
      </c>
      <c r="G41" s="207">
        <v>3.9</v>
      </c>
      <c r="H41" s="207">
        <v>5.9</v>
      </c>
      <c r="I41" s="207">
        <v>26.7</v>
      </c>
      <c r="J41" s="208">
        <v>175.5</v>
      </c>
    </row>
    <row r="42" spans="1:10" x14ac:dyDescent="0.25">
      <c r="A42" s="128" t="s">
        <v>56</v>
      </c>
      <c r="B42" s="4">
        <v>34</v>
      </c>
      <c r="C42" s="32">
        <v>237</v>
      </c>
      <c r="D42" s="32">
        <v>154</v>
      </c>
      <c r="E42" s="34">
        <f t="shared" ref="E42:E44" si="6">B42*C42/1000</f>
        <v>8.0579999999999998</v>
      </c>
      <c r="F42" s="33"/>
      <c r="G42" s="33"/>
      <c r="H42" s="33"/>
      <c r="I42" s="33"/>
      <c r="J42" s="126"/>
    </row>
    <row r="43" spans="1:10" x14ac:dyDescent="0.25">
      <c r="A43" s="128" t="s">
        <v>18</v>
      </c>
      <c r="B43" s="4">
        <v>1005</v>
      </c>
      <c r="C43" s="32">
        <v>7</v>
      </c>
      <c r="D43" s="32">
        <v>7</v>
      </c>
      <c r="E43" s="34">
        <f t="shared" si="6"/>
        <v>7.0350000000000001</v>
      </c>
      <c r="F43" s="33"/>
      <c r="G43" s="33"/>
      <c r="H43" s="33"/>
      <c r="I43" s="33"/>
      <c r="J43" s="126"/>
    </row>
    <row r="44" spans="1:10" x14ac:dyDescent="0.25">
      <c r="A44" s="125" t="s">
        <v>17</v>
      </c>
      <c r="B44" s="4">
        <v>91</v>
      </c>
      <c r="C44" s="32">
        <v>29</v>
      </c>
      <c r="D44" s="32">
        <v>29</v>
      </c>
      <c r="E44" s="34">
        <f t="shared" si="6"/>
        <v>2.6389999999999998</v>
      </c>
      <c r="F44" s="32"/>
      <c r="G44" s="32"/>
      <c r="H44" s="32"/>
      <c r="I44" s="32"/>
      <c r="J44" s="67"/>
    </row>
    <row r="45" spans="1:10" ht="30" x14ac:dyDescent="0.25">
      <c r="A45" s="124" t="s">
        <v>132</v>
      </c>
      <c r="B45" s="211">
        <v>55</v>
      </c>
      <c r="C45" s="207">
        <v>200</v>
      </c>
      <c r="D45" s="207">
        <v>200</v>
      </c>
      <c r="E45" s="206">
        <f>F45*B45/1000</f>
        <v>11</v>
      </c>
      <c r="F45" s="207">
        <v>200</v>
      </c>
      <c r="G45" s="207">
        <v>0.5</v>
      </c>
      <c r="H45" s="207">
        <v>0</v>
      </c>
      <c r="I45" s="207">
        <v>34</v>
      </c>
      <c r="J45" s="208">
        <v>138</v>
      </c>
    </row>
    <row r="46" spans="1:10" ht="30" x14ac:dyDescent="0.25">
      <c r="A46" s="124" t="s">
        <v>88</v>
      </c>
      <c r="B46" s="211">
        <v>123</v>
      </c>
      <c r="C46" s="7"/>
      <c r="D46" s="7"/>
      <c r="E46" s="206">
        <f t="shared" ref="E46:E48" si="7">F46*B46/1000</f>
        <v>12.3</v>
      </c>
      <c r="F46" s="207">
        <v>100</v>
      </c>
      <c r="G46" s="207">
        <v>0.1</v>
      </c>
      <c r="H46" s="207">
        <v>0.2</v>
      </c>
      <c r="I46" s="207">
        <v>5.7</v>
      </c>
      <c r="J46" s="208">
        <v>25</v>
      </c>
    </row>
    <row r="47" spans="1:10" x14ac:dyDescent="0.25">
      <c r="A47" s="124" t="s">
        <v>21</v>
      </c>
      <c r="B47" s="4">
        <v>72</v>
      </c>
      <c r="C47" s="24"/>
      <c r="D47" s="24"/>
      <c r="E47" s="8">
        <f t="shared" si="7"/>
        <v>1.44</v>
      </c>
      <c r="F47" s="7">
        <v>20</v>
      </c>
      <c r="G47" s="7">
        <v>0.7</v>
      </c>
      <c r="H47" s="7">
        <v>0.1</v>
      </c>
      <c r="I47" s="7">
        <v>9.4</v>
      </c>
      <c r="J47" s="69">
        <v>41.3</v>
      </c>
    </row>
    <row r="48" spans="1:10" x14ac:dyDescent="0.25">
      <c r="A48" s="133" t="s">
        <v>53</v>
      </c>
      <c r="B48" s="48">
        <v>72</v>
      </c>
      <c r="C48" s="56"/>
      <c r="D48" s="56"/>
      <c r="E48" s="8">
        <f t="shared" si="7"/>
        <v>1.44</v>
      </c>
      <c r="F48" s="55">
        <v>20</v>
      </c>
      <c r="G48" s="55">
        <v>1</v>
      </c>
      <c r="H48" s="55">
        <v>0.3</v>
      </c>
      <c r="I48" s="55">
        <v>8.1</v>
      </c>
      <c r="J48" s="135">
        <v>38.9</v>
      </c>
    </row>
    <row r="49" spans="1:10" ht="16.5" thickBot="1" x14ac:dyDescent="0.3">
      <c r="A49" s="129" t="s">
        <v>13</v>
      </c>
      <c r="B49" s="130"/>
      <c r="C49" s="131"/>
      <c r="D49" s="131"/>
      <c r="E49" s="132">
        <f>E31+E33+E41+E45+E46+E47+E48</f>
        <v>105.96299999999999</v>
      </c>
      <c r="F49" s="232">
        <f t="shared" ref="F49:J49" si="8">F31+F33+F41+F45+F46+F47+F48</f>
        <v>700</v>
      </c>
      <c r="G49" s="232">
        <f t="shared" si="8"/>
        <v>21.3</v>
      </c>
      <c r="H49" s="232">
        <f t="shared" si="8"/>
        <v>16.500000000000004</v>
      </c>
      <c r="I49" s="232">
        <f t="shared" si="8"/>
        <v>94.3</v>
      </c>
      <c r="J49" s="232">
        <f t="shared" si="8"/>
        <v>610.79999999999995</v>
      </c>
    </row>
  </sheetData>
  <mergeCells count="8">
    <mergeCell ref="A2:A3"/>
    <mergeCell ref="B2:B3"/>
    <mergeCell ref="C2:F2"/>
    <mergeCell ref="G2:J2"/>
    <mergeCell ref="A27:A28"/>
    <mergeCell ref="B27:B28"/>
    <mergeCell ref="C27:F27"/>
    <mergeCell ref="G27:J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16" workbookViewId="0">
      <selection activeCell="H58" sqref="H58"/>
    </sheetView>
  </sheetViews>
  <sheetFormatPr defaultColWidth="9.140625" defaultRowHeight="15" x14ac:dyDescent="0.25"/>
  <cols>
    <col min="1" max="1" width="23.5703125" style="1" customWidth="1"/>
    <col min="2" max="2" width="6.85546875" style="1" customWidth="1"/>
    <col min="3" max="4" width="6.28515625" style="1" customWidth="1"/>
    <col min="5" max="5" width="8.140625" style="1" customWidth="1"/>
    <col min="6" max="6" width="6.7109375" style="1" customWidth="1"/>
    <col min="7" max="7" width="5.85546875" style="1" customWidth="1"/>
    <col min="8" max="8" width="6.28515625" style="1" customWidth="1"/>
    <col min="9" max="9" width="6" style="1" customWidth="1"/>
    <col min="10" max="10" width="7.140625" style="1" customWidth="1"/>
    <col min="11" max="16384" width="9.140625" style="1"/>
  </cols>
  <sheetData>
    <row r="2" spans="1:10" ht="15.75" thickBot="1" x14ac:dyDescent="0.3"/>
    <row r="3" spans="1:10" ht="14.45" customHeight="1" x14ac:dyDescent="0.25">
      <c r="A3" s="268" t="s">
        <v>0</v>
      </c>
      <c r="B3" s="266" t="s">
        <v>1</v>
      </c>
      <c r="C3" s="255"/>
      <c r="D3" s="256"/>
      <c r="E3" s="256"/>
      <c r="F3" s="265"/>
      <c r="G3" s="255" t="s">
        <v>6</v>
      </c>
      <c r="H3" s="256"/>
      <c r="I3" s="256"/>
      <c r="J3" s="257"/>
    </row>
    <row r="4" spans="1:10" ht="24" x14ac:dyDescent="0.25">
      <c r="A4" s="271"/>
      <c r="B4" s="272"/>
      <c r="C4" s="249" t="s">
        <v>2</v>
      </c>
      <c r="D4" s="249" t="s">
        <v>3</v>
      </c>
      <c r="E4" s="249" t="s">
        <v>4</v>
      </c>
      <c r="F4" s="249" t="s">
        <v>5</v>
      </c>
      <c r="G4" s="249" t="s">
        <v>7</v>
      </c>
      <c r="H4" s="249" t="s">
        <v>8</v>
      </c>
      <c r="I4" s="249" t="s">
        <v>19</v>
      </c>
      <c r="J4" s="250" t="s">
        <v>9</v>
      </c>
    </row>
    <row r="5" spans="1:10" ht="18.75" x14ac:dyDescent="0.3">
      <c r="A5" s="120" t="s">
        <v>29</v>
      </c>
      <c r="B5" s="114"/>
      <c r="C5" s="115"/>
      <c r="D5" s="115"/>
      <c r="E5" s="115"/>
      <c r="F5" s="116"/>
      <c r="G5" s="115"/>
      <c r="H5" s="115"/>
      <c r="I5" s="115"/>
      <c r="J5" s="121"/>
    </row>
    <row r="6" spans="1:10" ht="15.75" x14ac:dyDescent="0.25">
      <c r="A6" s="122" t="s">
        <v>15</v>
      </c>
      <c r="B6" s="117"/>
      <c r="C6" s="29"/>
      <c r="D6" s="29"/>
      <c r="E6" s="37"/>
      <c r="F6" s="29"/>
      <c r="G6" s="118"/>
      <c r="H6" s="118"/>
      <c r="I6" s="118"/>
      <c r="J6" s="123"/>
    </row>
    <row r="7" spans="1:10" ht="30" x14ac:dyDescent="0.25">
      <c r="A7" s="124" t="s">
        <v>63</v>
      </c>
      <c r="B7" s="4"/>
      <c r="C7" s="57"/>
      <c r="D7" s="57"/>
      <c r="E7" s="206">
        <f>E8+E9</f>
        <v>13.151999999999999</v>
      </c>
      <c r="F7" s="207">
        <v>35</v>
      </c>
      <c r="G7" s="212">
        <v>5.3</v>
      </c>
      <c r="H7" s="207">
        <v>3.7</v>
      </c>
      <c r="I7" s="207">
        <v>7.2</v>
      </c>
      <c r="J7" s="208">
        <v>83.3</v>
      </c>
    </row>
    <row r="8" spans="1:10" ht="15.75" x14ac:dyDescent="0.25">
      <c r="A8" s="125" t="s">
        <v>66</v>
      </c>
      <c r="B8" s="4">
        <v>72</v>
      </c>
      <c r="C8" s="32">
        <v>20</v>
      </c>
      <c r="D8" s="32">
        <v>20</v>
      </c>
      <c r="E8" s="34">
        <f t="shared" ref="E8:E24" si="0">B8*C8/1000</f>
        <v>1.44</v>
      </c>
      <c r="F8" s="33"/>
      <c r="G8" s="96"/>
      <c r="H8" s="33"/>
      <c r="I8" s="33"/>
      <c r="J8" s="126"/>
    </row>
    <row r="9" spans="1:10" ht="15.75" x14ac:dyDescent="0.25">
      <c r="A9" s="125" t="s">
        <v>34</v>
      </c>
      <c r="B9" s="4">
        <v>732</v>
      </c>
      <c r="C9" s="32">
        <v>16</v>
      </c>
      <c r="D9" s="32">
        <v>15</v>
      </c>
      <c r="E9" s="34">
        <f t="shared" si="0"/>
        <v>11.712</v>
      </c>
      <c r="F9" s="33"/>
      <c r="G9" s="96"/>
      <c r="H9" s="33"/>
      <c r="I9" s="33"/>
      <c r="J9" s="126"/>
    </row>
    <row r="10" spans="1:10" ht="45" x14ac:dyDescent="0.25">
      <c r="A10" s="124" t="s">
        <v>79</v>
      </c>
      <c r="B10" s="4"/>
      <c r="C10" s="57"/>
      <c r="D10" s="57"/>
      <c r="E10" s="206">
        <f>E11+E12+E14+E15+E16+E17</f>
        <v>27.680000000000003</v>
      </c>
      <c r="F10" s="207">
        <v>100</v>
      </c>
      <c r="G10" s="207">
        <v>10.3</v>
      </c>
      <c r="H10" s="207">
        <v>9.3000000000000007</v>
      </c>
      <c r="I10" s="207">
        <v>12.9</v>
      </c>
      <c r="J10" s="230">
        <v>176.3</v>
      </c>
    </row>
    <row r="11" spans="1:10" ht="45" x14ac:dyDescent="0.25">
      <c r="A11" s="127" t="s">
        <v>57</v>
      </c>
      <c r="B11" s="4">
        <v>196</v>
      </c>
      <c r="C11" s="12">
        <v>112</v>
      </c>
      <c r="D11" s="12">
        <v>83</v>
      </c>
      <c r="E11" s="34">
        <f t="shared" si="0"/>
        <v>21.952000000000002</v>
      </c>
      <c r="F11" s="12"/>
      <c r="G11" s="12"/>
      <c r="H11" s="12"/>
      <c r="I11" s="12"/>
      <c r="J11" s="70"/>
    </row>
    <row r="12" spans="1:10" x14ac:dyDescent="0.25">
      <c r="A12" s="127" t="s">
        <v>66</v>
      </c>
      <c r="B12" s="4">
        <v>72</v>
      </c>
      <c r="C12" s="12">
        <v>15</v>
      </c>
      <c r="D12" s="12">
        <v>15</v>
      </c>
      <c r="E12" s="34">
        <f t="shared" si="0"/>
        <v>1.08</v>
      </c>
      <c r="F12" s="12"/>
      <c r="G12" s="12"/>
      <c r="H12" s="12"/>
      <c r="I12" s="12"/>
      <c r="J12" s="70"/>
    </row>
    <row r="13" spans="1:10" x14ac:dyDescent="0.25">
      <c r="A13" s="139" t="s">
        <v>16</v>
      </c>
      <c r="B13" s="4"/>
      <c r="C13" s="23">
        <v>13</v>
      </c>
      <c r="D13" s="23">
        <v>13</v>
      </c>
      <c r="E13" s="34"/>
      <c r="F13" s="12"/>
      <c r="G13" s="12"/>
      <c r="H13" s="12"/>
      <c r="I13" s="12"/>
      <c r="J13" s="70"/>
    </row>
    <row r="14" spans="1:10" x14ac:dyDescent="0.25">
      <c r="A14" s="127" t="s">
        <v>26</v>
      </c>
      <c r="B14" s="4">
        <v>41</v>
      </c>
      <c r="C14" s="12">
        <v>4</v>
      </c>
      <c r="D14" s="12">
        <v>3</v>
      </c>
      <c r="E14" s="34">
        <f t="shared" si="0"/>
        <v>0.16400000000000001</v>
      </c>
      <c r="F14" s="12"/>
      <c r="G14" s="12"/>
      <c r="H14" s="12"/>
      <c r="I14" s="12"/>
      <c r="J14" s="70"/>
    </row>
    <row r="15" spans="1:10" x14ac:dyDescent="0.25">
      <c r="A15" s="127" t="s">
        <v>32</v>
      </c>
      <c r="B15" s="4">
        <v>286</v>
      </c>
      <c r="C15" s="12">
        <v>4</v>
      </c>
      <c r="D15" s="12">
        <v>4</v>
      </c>
      <c r="E15" s="34">
        <f t="shared" si="0"/>
        <v>1.1439999999999999</v>
      </c>
      <c r="F15" s="12"/>
      <c r="G15" s="12"/>
      <c r="H15" s="12"/>
      <c r="I15" s="12"/>
      <c r="J15" s="70"/>
    </row>
    <row r="16" spans="1:10" x14ac:dyDescent="0.25">
      <c r="A16" s="127" t="s">
        <v>58</v>
      </c>
      <c r="B16" s="4">
        <v>512</v>
      </c>
      <c r="C16" s="12">
        <v>5</v>
      </c>
      <c r="D16" s="12">
        <v>5</v>
      </c>
      <c r="E16" s="34">
        <f t="shared" si="0"/>
        <v>2.56</v>
      </c>
      <c r="F16" s="12"/>
      <c r="G16" s="12"/>
      <c r="H16" s="12"/>
      <c r="I16" s="12"/>
      <c r="J16" s="70"/>
    </row>
    <row r="17" spans="1:10" x14ac:dyDescent="0.25">
      <c r="A17" s="127" t="s">
        <v>40</v>
      </c>
      <c r="B17" s="4">
        <v>195</v>
      </c>
      <c r="C17" s="12">
        <v>4</v>
      </c>
      <c r="D17" s="12">
        <v>4</v>
      </c>
      <c r="E17" s="34">
        <f t="shared" si="0"/>
        <v>0.78</v>
      </c>
      <c r="F17" s="12"/>
      <c r="G17" s="12"/>
      <c r="H17" s="12"/>
      <c r="I17" s="12"/>
      <c r="J17" s="70"/>
    </row>
    <row r="18" spans="1:10" ht="30" x14ac:dyDescent="0.25">
      <c r="A18" s="124" t="s">
        <v>44</v>
      </c>
      <c r="B18" s="47"/>
      <c r="C18" s="29"/>
      <c r="D18" s="29"/>
      <c r="E18" s="206">
        <f>E19+E20+E21</f>
        <v>13.907</v>
      </c>
      <c r="F18" s="207">
        <v>150</v>
      </c>
      <c r="G18" s="207">
        <v>3.3</v>
      </c>
      <c r="H18" s="207">
        <v>4.4000000000000004</v>
      </c>
      <c r="I18" s="207">
        <v>23.5</v>
      </c>
      <c r="J18" s="208">
        <v>147</v>
      </c>
    </row>
    <row r="19" spans="1:10" x14ac:dyDescent="0.25">
      <c r="A19" s="128" t="s">
        <v>56</v>
      </c>
      <c r="B19" s="4">
        <v>34</v>
      </c>
      <c r="C19" s="32">
        <v>197</v>
      </c>
      <c r="D19" s="32">
        <v>128</v>
      </c>
      <c r="E19" s="34">
        <f t="shared" si="0"/>
        <v>6.6980000000000004</v>
      </c>
      <c r="F19" s="33"/>
      <c r="G19" s="33"/>
      <c r="H19" s="33"/>
      <c r="I19" s="33"/>
      <c r="J19" s="126"/>
    </row>
    <row r="20" spans="1:10" x14ac:dyDescent="0.25">
      <c r="A20" s="128" t="s">
        <v>18</v>
      </c>
      <c r="B20" s="4">
        <v>1005</v>
      </c>
      <c r="C20" s="32">
        <v>5</v>
      </c>
      <c r="D20" s="32">
        <v>5</v>
      </c>
      <c r="E20" s="34">
        <f t="shared" si="0"/>
        <v>5.0250000000000004</v>
      </c>
      <c r="F20" s="33"/>
      <c r="G20" s="33"/>
      <c r="H20" s="33"/>
      <c r="I20" s="33"/>
      <c r="J20" s="126"/>
    </row>
    <row r="21" spans="1:10" x14ac:dyDescent="0.25">
      <c r="A21" s="125" t="s">
        <v>17</v>
      </c>
      <c r="B21" s="4">
        <v>91</v>
      </c>
      <c r="C21" s="32">
        <v>24</v>
      </c>
      <c r="D21" s="32">
        <v>24</v>
      </c>
      <c r="E21" s="34">
        <f t="shared" si="0"/>
        <v>2.1840000000000002</v>
      </c>
      <c r="F21" s="32"/>
      <c r="G21" s="32"/>
      <c r="H21" s="32"/>
      <c r="I21" s="32"/>
      <c r="J21" s="67"/>
    </row>
    <row r="22" spans="1:10" ht="30" x14ac:dyDescent="0.25">
      <c r="A22" s="124" t="s">
        <v>80</v>
      </c>
      <c r="B22" s="4"/>
      <c r="C22" s="7"/>
      <c r="D22" s="7"/>
      <c r="E22" s="206">
        <f>E23+E24+E25</f>
        <v>12.532</v>
      </c>
      <c r="F22" s="207">
        <v>200</v>
      </c>
      <c r="G22" s="207">
        <v>2.2999999999999998</v>
      </c>
      <c r="H22" s="207">
        <v>2.5</v>
      </c>
      <c r="I22" s="207">
        <v>14.8</v>
      </c>
      <c r="J22" s="208">
        <v>90.9</v>
      </c>
    </row>
    <row r="23" spans="1:10" x14ac:dyDescent="0.25">
      <c r="A23" s="125" t="s">
        <v>67</v>
      </c>
      <c r="B23" s="4">
        <v>623</v>
      </c>
      <c r="C23" s="32">
        <v>4</v>
      </c>
      <c r="D23" s="32">
        <v>4</v>
      </c>
      <c r="E23" s="34">
        <f t="shared" si="0"/>
        <v>2.492</v>
      </c>
      <c r="F23" s="33"/>
      <c r="G23" s="33"/>
      <c r="H23" s="33"/>
      <c r="I23" s="33"/>
      <c r="J23" s="126"/>
    </row>
    <row r="24" spans="1:10" x14ac:dyDescent="0.25">
      <c r="A24" s="125" t="s">
        <v>12</v>
      </c>
      <c r="B24" s="4">
        <v>94</v>
      </c>
      <c r="C24" s="32">
        <v>10</v>
      </c>
      <c r="D24" s="32">
        <v>10</v>
      </c>
      <c r="E24" s="34">
        <f t="shared" si="0"/>
        <v>0.94</v>
      </c>
      <c r="F24" s="33"/>
      <c r="G24" s="33"/>
      <c r="H24" s="33"/>
      <c r="I24" s="33"/>
      <c r="J24" s="126"/>
    </row>
    <row r="25" spans="1:10" x14ac:dyDescent="0.25">
      <c r="A25" s="125" t="s">
        <v>64</v>
      </c>
      <c r="B25" s="4">
        <v>91</v>
      </c>
      <c r="C25" s="32">
        <v>100</v>
      </c>
      <c r="D25" s="32">
        <v>100</v>
      </c>
      <c r="E25" s="34">
        <f>B25*C25/1000</f>
        <v>9.1</v>
      </c>
      <c r="F25" s="33"/>
      <c r="G25" s="33"/>
      <c r="H25" s="33"/>
      <c r="I25" s="33"/>
      <c r="J25" s="126"/>
    </row>
    <row r="26" spans="1:10" x14ac:dyDescent="0.25">
      <c r="A26" s="124" t="s">
        <v>21</v>
      </c>
      <c r="B26" s="4">
        <v>72</v>
      </c>
      <c r="C26" s="24"/>
      <c r="D26" s="24"/>
      <c r="E26" s="8">
        <f>B26*F26/1000</f>
        <v>1.44</v>
      </c>
      <c r="F26" s="7">
        <v>20</v>
      </c>
      <c r="G26" s="7">
        <v>0.7</v>
      </c>
      <c r="H26" s="7">
        <v>0.1</v>
      </c>
      <c r="I26" s="7">
        <v>9.4</v>
      </c>
      <c r="J26" s="69">
        <v>41.3</v>
      </c>
    </row>
    <row r="27" spans="1:10" ht="60" x14ac:dyDescent="0.25">
      <c r="A27" s="133" t="s">
        <v>70</v>
      </c>
      <c r="B27" s="222">
        <v>240</v>
      </c>
      <c r="C27" s="223"/>
      <c r="D27" s="223"/>
      <c r="E27" s="224">
        <f>B27*F27/1000</f>
        <v>30</v>
      </c>
      <c r="F27" s="225">
        <v>125</v>
      </c>
      <c r="G27" s="225">
        <v>1.8</v>
      </c>
      <c r="H27" s="225">
        <v>1.5</v>
      </c>
      <c r="I27" s="225">
        <v>4.5</v>
      </c>
      <c r="J27" s="226">
        <v>38.700000000000003</v>
      </c>
    </row>
    <row r="28" spans="1:10" ht="17.45" customHeight="1" thickBot="1" x14ac:dyDescent="0.3">
      <c r="A28" s="129" t="s">
        <v>13</v>
      </c>
      <c r="B28" s="130"/>
      <c r="C28" s="131"/>
      <c r="D28" s="131"/>
      <c r="E28" s="132">
        <f>E7+E10+E18+E22+E26+E27</f>
        <v>98.710999999999999</v>
      </c>
      <c r="F28" s="232">
        <f t="shared" ref="F28:J28" si="1">F7+F10+F18+F22+F26+F27</f>
        <v>630</v>
      </c>
      <c r="G28" s="232">
        <f t="shared" si="1"/>
        <v>23.700000000000003</v>
      </c>
      <c r="H28" s="232">
        <f t="shared" si="1"/>
        <v>21.5</v>
      </c>
      <c r="I28" s="232">
        <f t="shared" si="1"/>
        <v>72.300000000000011</v>
      </c>
      <c r="J28" s="232">
        <f t="shared" si="1"/>
        <v>577.5</v>
      </c>
    </row>
    <row r="29" spans="1:10" ht="44.45" customHeight="1" thickBot="1" x14ac:dyDescent="0.3"/>
    <row r="30" spans="1:10" x14ac:dyDescent="0.25">
      <c r="A30" s="268" t="s">
        <v>0</v>
      </c>
      <c r="B30" s="266" t="s">
        <v>1</v>
      </c>
      <c r="C30" s="255"/>
      <c r="D30" s="256"/>
      <c r="E30" s="256"/>
      <c r="F30" s="265"/>
      <c r="G30" s="255" t="s">
        <v>6</v>
      </c>
      <c r="H30" s="256"/>
      <c r="I30" s="256"/>
      <c r="J30" s="257"/>
    </row>
    <row r="31" spans="1:10" ht="24" x14ac:dyDescent="0.25">
      <c r="A31" s="271"/>
      <c r="B31" s="272"/>
      <c r="C31" s="249" t="s">
        <v>2</v>
      </c>
      <c r="D31" s="249" t="s">
        <v>3</v>
      </c>
      <c r="E31" s="249" t="s">
        <v>4</v>
      </c>
      <c r="F31" s="249" t="s">
        <v>5</v>
      </c>
      <c r="G31" s="249" t="s">
        <v>7</v>
      </c>
      <c r="H31" s="249" t="s">
        <v>8</v>
      </c>
      <c r="I31" s="249" t="s">
        <v>19</v>
      </c>
      <c r="J31" s="250" t="s">
        <v>9</v>
      </c>
    </row>
    <row r="32" spans="1:10" ht="18.75" x14ac:dyDescent="0.3">
      <c r="A32" s="120" t="s">
        <v>29</v>
      </c>
      <c r="B32" s="114"/>
      <c r="C32" s="115"/>
      <c r="D32" s="115"/>
      <c r="E32" s="115"/>
      <c r="F32" s="116"/>
      <c r="G32" s="115"/>
      <c r="H32" s="115"/>
      <c r="I32" s="115"/>
      <c r="J32" s="121"/>
    </row>
    <row r="33" spans="1:10" ht="15.75" x14ac:dyDescent="0.25">
      <c r="A33" s="122" t="s">
        <v>15</v>
      </c>
      <c r="B33" s="117"/>
      <c r="C33" s="29"/>
      <c r="D33" s="29"/>
      <c r="E33" s="37"/>
      <c r="F33" s="29"/>
      <c r="G33" s="118"/>
      <c r="H33" s="118"/>
      <c r="I33" s="118"/>
      <c r="J33" s="123"/>
    </row>
    <row r="34" spans="1:10" ht="30" x14ac:dyDescent="0.25">
      <c r="A34" s="124" t="s">
        <v>63</v>
      </c>
      <c r="B34" s="4"/>
      <c r="C34" s="57"/>
      <c r="D34" s="57"/>
      <c r="E34" s="206">
        <f>E35+E36</f>
        <v>16.812000000000001</v>
      </c>
      <c r="F34" s="207">
        <v>40</v>
      </c>
      <c r="G34" s="212">
        <v>5.7</v>
      </c>
      <c r="H34" s="207">
        <v>6.2</v>
      </c>
      <c r="I34" s="207">
        <v>7.2</v>
      </c>
      <c r="J34" s="208">
        <v>107.4</v>
      </c>
    </row>
    <row r="35" spans="1:10" ht="15.75" x14ac:dyDescent="0.25">
      <c r="A35" s="125" t="s">
        <v>66</v>
      </c>
      <c r="B35" s="4">
        <v>72</v>
      </c>
      <c r="C35" s="32">
        <v>20</v>
      </c>
      <c r="D35" s="32">
        <v>20</v>
      </c>
      <c r="E35" s="34">
        <f t="shared" ref="E35:E36" si="2">B35*C35/1000</f>
        <v>1.44</v>
      </c>
      <c r="F35" s="33"/>
      <c r="G35" s="96"/>
      <c r="H35" s="33"/>
      <c r="I35" s="33"/>
      <c r="J35" s="126"/>
    </row>
    <row r="36" spans="1:10" ht="15.75" x14ac:dyDescent="0.25">
      <c r="A36" s="125" t="s">
        <v>34</v>
      </c>
      <c r="B36" s="4">
        <v>732</v>
      </c>
      <c r="C36" s="32">
        <v>21</v>
      </c>
      <c r="D36" s="32">
        <v>20</v>
      </c>
      <c r="E36" s="34">
        <f t="shared" si="2"/>
        <v>15.372</v>
      </c>
      <c r="F36" s="33"/>
      <c r="G36" s="96"/>
      <c r="H36" s="33"/>
      <c r="I36" s="33"/>
      <c r="J36" s="126"/>
    </row>
    <row r="37" spans="1:10" ht="45" x14ac:dyDescent="0.25">
      <c r="A37" s="124" t="s">
        <v>79</v>
      </c>
      <c r="B37" s="4"/>
      <c r="C37" s="57"/>
      <c r="D37" s="57"/>
      <c r="E37" s="206">
        <f>E38+E39+E41+E42+E43+E44</f>
        <v>27.680000000000003</v>
      </c>
      <c r="F37" s="207">
        <v>100</v>
      </c>
      <c r="G37" s="207">
        <v>10.3</v>
      </c>
      <c r="H37" s="207">
        <v>9.3000000000000007</v>
      </c>
      <c r="I37" s="207">
        <v>12.9</v>
      </c>
      <c r="J37" s="208">
        <v>176.3</v>
      </c>
    </row>
    <row r="38" spans="1:10" ht="45" x14ac:dyDescent="0.25">
      <c r="A38" s="127" t="s">
        <v>57</v>
      </c>
      <c r="B38" s="4">
        <v>196</v>
      </c>
      <c r="C38" s="12">
        <v>112</v>
      </c>
      <c r="D38" s="12">
        <v>83</v>
      </c>
      <c r="E38" s="34">
        <f t="shared" ref="E38:E39" si="3">B38*C38/1000</f>
        <v>21.952000000000002</v>
      </c>
      <c r="F38" s="12"/>
      <c r="G38" s="12"/>
      <c r="H38" s="12"/>
      <c r="I38" s="12"/>
      <c r="J38" s="70"/>
    </row>
    <row r="39" spans="1:10" x14ac:dyDescent="0.25">
      <c r="A39" s="127" t="s">
        <v>66</v>
      </c>
      <c r="B39" s="4">
        <v>72</v>
      </c>
      <c r="C39" s="12">
        <v>15</v>
      </c>
      <c r="D39" s="12">
        <v>15</v>
      </c>
      <c r="E39" s="34">
        <f t="shared" si="3"/>
        <v>1.08</v>
      </c>
      <c r="F39" s="12"/>
      <c r="G39" s="12"/>
      <c r="H39" s="12"/>
      <c r="I39" s="12"/>
      <c r="J39" s="70"/>
    </row>
    <row r="40" spans="1:10" x14ac:dyDescent="0.25">
      <c r="A40" s="139" t="s">
        <v>16</v>
      </c>
      <c r="B40" s="4"/>
      <c r="C40" s="23">
        <v>13</v>
      </c>
      <c r="D40" s="23">
        <v>13</v>
      </c>
      <c r="E40" s="34"/>
      <c r="F40" s="12"/>
      <c r="G40" s="12"/>
      <c r="H40" s="12"/>
      <c r="I40" s="12"/>
      <c r="J40" s="70"/>
    </row>
    <row r="41" spans="1:10" x14ac:dyDescent="0.25">
      <c r="A41" s="127" t="s">
        <v>26</v>
      </c>
      <c r="B41" s="4">
        <v>41</v>
      </c>
      <c r="C41" s="12">
        <v>4</v>
      </c>
      <c r="D41" s="12">
        <v>3</v>
      </c>
      <c r="E41" s="34">
        <f t="shared" ref="E41:E44" si="4">B41*C41/1000</f>
        <v>0.16400000000000001</v>
      </c>
      <c r="F41" s="12"/>
      <c r="G41" s="12"/>
      <c r="H41" s="12"/>
      <c r="I41" s="12"/>
      <c r="J41" s="70"/>
    </row>
    <row r="42" spans="1:10" x14ac:dyDescent="0.25">
      <c r="A42" s="127" t="s">
        <v>32</v>
      </c>
      <c r="B42" s="4">
        <v>286</v>
      </c>
      <c r="C42" s="12">
        <v>4</v>
      </c>
      <c r="D42" s="12">
        <v>4</v>
      </c>
      <c r="E42" s="34">
        <f t="shared" si="4"/>
        <v>1.1439999999999999</v>
      </c>
      <c r="F42" s="12"/>
      <c r="G42" s="12"/>
      <c r="H42" s="12"/>
      <c r="I42" s="12"/>
      <c r="J42" s="70"/>
    </row>
    <row r="43" spans="1:10" x14ac:dyDescent="0.25">
      <c r="A43" s="127" t="s">
        <v>58</v>
      </c>
      <c r="B43" s="4">
        <v>512</v>
      </c>
      <c r="C43" s="12">
        <v>5</v>
      </c>
      <c r="D43" s="12">
        <v>5</v>
      </c>
      <c r="E43" s="34">
        <f t="shared" si="4"/>
        <v>2.56</v>
      </c>
      <c r="F43" s="12"/>
      <c r="G43" s="12"/>
      <c r="H43" s="12"/>
      <c r="I43" s="12"/>
      <c r="J43" s="70"/>
    </row>
    <row r="44" spans="1:10" x14ac:dyDescent="0.25">
      <c r="A44" s="127" t="s">
        <v>40</v>
      </c>
      <c r="B44" s="4">
        <v>195</v>
      </c>
      <c r="C44" s="12">
        <v>4</v>
      </c>
      <c r="D44" s="12">
        <v>4</v>
      </c>
      <c r="E44" s="34">
        <f t="shared" si="4"/>
        <v>0.78</v>
      </c>
      <c r="F44" s="12"/>
      <c r="G44" s="12"/>
      <c r="H44" s="12"/>
      <c r="I44" s="12"/>
      <c r="J44" s="70"/>
    </row>
    <row r="45" spans="1:10" ht="30" x14ac:dyDescent="0.25">
      <c r="A45" s="124" t="s">
        <v>44</v>
      </c>
      <c r="B45" s="47"/>
      <c r="C45" s="29"/>
      <c r="D45" s="29"/>
      <c r="E45" s="8">
        <f>E46+E47+E48</f>
        <v>17.731999999999999</v>
      </c>
      <c r="F45" s="7">
        <v>180</v>
      </c>
      <c r="G45" s="7">
        <v>3.9</v>
      </c>
      <c r="H45" s="7">
        <v>5.9</v>
      </c>
      <c r="I45" s="7">
        <v>26.7</v>
      </c>
      <c r="J45" s="69">
        <v>175.5</v>
      </c>
    </row>
    <row r="46" spans="1:10" x14ac:dyDescent="0.25">
      <c r="A46" s="128" t="s">
        <v>56</v>
      </c>
      <c r="B46" s="4">
        <v>34</v>
      </c>
      <c r="C46" s="32">
        <v>237</v>
      </c>
      <c r="D46" s="32">
        <v>154</v>
      </c>
      <c r="E46" s="34">
        <f t="shared" ref="E46:E48" si="5">B46*C46/1000</f>
        <v>8.0579999999999998</v>
      </c>
      <c r="F46" s="33"/>
      <c r="G46" s="33"/>
      <c r="H46" s="33"/>
      <c r="I46" s="33"/>
      <c r="J46" s="126"/>
    </row>
    <row r="47" spans="1:10" x14ac:dyDescent="0.25">
      <c r="A47" s="128" t="s">
        <v>18</v>
      </c>
      <c r="B47" s="4">
        <v>1005</v>
      </c>
      <c r="C47" s="32">
        <v>7</v>
      </c>
      <c r="D47" s="32">
        <v>7</v>
      </c>
      <c r="E47" s="34">
        <f t="shared" si="5"/>
        <v>7.0350000000000001</v>
      </c>
      <c r="F47" s="33"/>
      <c r="G47" s="33"/>
      <c r="H47" s="33"/>
      <c r="I47" s="33"/>
      <c r="J47" s="126"/>
    </row>
    <row r="48" spans="1:10" x14ac:dyDescent="0.25">
      <c r="A48" s="125" t="s">
        <v>17</v>
      </c>
      <c r="B48" s="4">
        <v>91</v>
      </c>
      <c r="C48" s="32">
        <v>29</v>
      </c>
      <c r="D48" s="32">
        <v>29</v>
      </c>
      <c r="E48" s="34">
        <f t="shared" si="5"/>
        <v>2.6389999999999998</v>
      </c>
      <c r="F48" s="32"/>
      <c r="G48" s="32"/>
      <c r="H48" s="32"/>
      <c r="I48" s="32"/>
      <c r="J48" s="67"/>
    </row>
    <row r="49" spans="1:10" ht="30" x14ac:dyDescent="0.25">
      <c r="A49" s="124" t="s">
        <v>80</v>
      </c>
      <c r="B49" s="4"/>
      <c r="C49" s="7"/>
      <c r="D49" s="7"/>
      <c r="E49" s="206">
        <f>E50+E51+E52</f>
        <v>12.532</v>
      </c>
      <c r="F49" s="207">
        <v>200</v>
      </c>
      <c r="G49" s="207">
        <v>2.2999999999999998</v>
      </c>
      <c r="H49" s="207">
        <v>2.5</v>
      </c>
      <c r="I49" s="207">
        <v>14.8</v>
      </c>
      <c r="J49" s="208">
        <v>90.9</v>
      </c>
    </row>
    <row r="50" spans="1:10" x14ac:dyDescent="0.25">
      <c r="A50" s="125" t="s">
        <v>67</v>
      </c>
      <c r="B50" s="4">
        <v>623</v>
      </c>
      <c r="C50" s="32">
        <v>4</v>
      </c>
      <c r="D50" s="32">
        <v>4</v>
      </c>
      <c r="E50" s="34">
        <f t="shared" ref="E50:E51" si="6">B50*C50/1000</f>
        <v>2.492</v>
      </c>
      <c r="F50" s="33"/>
      <c r="G50" s="33"/>
      <c r="H50" s="33"/>
      <c r="I50" s="33"/>
      <c r="J50" s="126"/>
    </row>
    <row r="51" spans="1:10" x14ac:dyDescent="0.25">
      <c r="A51" s="125" t="s">
        <v>12</v>
      </c>
      <c r="B51" s="4">
        <v>94</v>
      </c>
      <c r="C51" s="32">
        <v>10</v>
      </c>
      <c r="D51" s="32">
        <v>10</v>
      </c>
      <c r="E51" s="34">
        <f t="shared" si="6"/>
        <v>0.94</v>
      </c>
      <c r="F51" s="33"/>
      <c r="G51" s="33"/>
      <c r="H51" s="33"/>
      <c r="I51" s="33"/>
      <c r="J51" s="126"/>
    </row>
    <row r="52" spans="1:10" x14ac:dyDescent="0.25">
      <c r="A52" s="125" t="s">
        <v>64</v>
      </c>
      <c r="B52" s="4">
        <v>91</v>
      </c>
      <c r="C52" s="32">
        <v>100</v>
      </c>
      <c r="D52" s="32">
        <v>100</v>
      </c>
      <c r="E52" s="34">
        <f>B52*C52/1000</f>
        <v>9.1</v>
      </c>
      <c r="F52" s="33"/>
      <c r="G52" s="33"/>
      <c r="H52" s="33"/>
      <c r="I52" s="33"/>
      <c r="J52" s="126"/>
    </row>
    <row r="53" spans="1:10" x14ac:dyDescent="0.25">
      <c r="A53" s="124" t="s">
        <v>21</v>
      </c>
      <c r="B53" s="4">
        <v>72</v>
      </c>
      <c r="C53" s="24"/>
      <c r="D53" s="24"/>
      <c r="E53" s="8">
        <f>B53*F53/1000</f>
        <v>1.44</v>
      </c>
      <c r="F53" s="7">
        <v>20</v>
      </c>
      <c r="G53" s="7">
        <v>0.7</v>
      </c>
      <c r="H53" s="7">
        <v>0.1</v>
      </c>
      <c r="I53" s="7">
        <v>9.4</v>
      </c>
      <c r="J53" s="69">
        <v>41.3</v>
      </c>
    </row>
    <row r="54" spans="1:10" ht="60" x14ac:dyDescent="0.25">
      <c r="A54" s="133" t="s">
        <v>70</v>
      </c>
      <c r="B54" s="222">
        <v>240</v>
      </c>
      <c r="C54" s="223"/>
      <c r="D54" s="223"/>
      <c r="E54" s="224">
        <f>B54*F54/1000</f>
        <v>30</v>
      </c>
      <c r="F54" s="225">
        <v>125</v>
      </c>
      <c r="G54" s="225">
        <v>1.8</v>
      </c>
      <c r="H54" s="225">
        <v>1.5</v>
      </c>
      <c r="I54" s="225">
        <v>4.5</v>
      </c>
      <c r="J54" s="226">
        <v>38.700000000000003</v>
      </c>
    </row>
    <row r="55" spans="1:10" ht="16.5" thickBot="1" x14ac:dyDescent="0.3">
      <c r="A55" s="129" t="s">
        <v>13</v>
      </c>
      <c r="B55" s="130"/>
      <c r="C55" s="131"/>
      <c r="D55" s="131"/>
      <c r="E55" s="132">
        <f>E34+E37+E45+E49+E53+E54</f>
        <v>106.196</v>
      </c>
      <c r="F55" s="232">
        <f t="shared" ref="F55:J55" si="7">F34+F37+F45+F49+F53+F54</f>
        <v>665</v>
      </c>
      <c r="G55" s="232">
        <f t="shared" si="7"/>
        <v>24.7</v>
      </c>
      <c r="H55" s="232">
        <f t="shared" si="7"/>
        <v>25.5</v>
      </c>
      <c r="I55" s="232">
        <f t="shared" si="7"/>
        <v>75.5</v>
      </c>
      <c r="J55" s="232">
        <f t="shared" si="7"/>
        <v>630.1</v>
      </c>
    </row>
  </sheetData>
  <mergeCells count="8">
    <mergeCell ref="A3:A4"/>
    <mergeCell ref="B3:B4"/>
    <mergeCell ref="C3:F3"/>
    <mergeCell ref="G3:J3"/>
    <mergeCell ref="A30:A31"/>
    <mergeCell ref="B30:B31"/>
    <mergeCell ref="C30:F30"/>
    <mergeCell ref="G30:J30"/>
  </mergeCells>
  <pageMargins left="0.55118110236220474" right="0.19685039370078741" top="0.15748031496062992" bottom="0.15748031496062992" header="0.15748031496062992" footer="0.15748031496062992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46" workbookViewId="0">
      <selection activeCell="B47" sqref="B47"/>
    </sheetView>
  </sheetViews>
  <sheetFormatPr defaultRowHeight="15" x14ac:dyDescent="0.25"/>
  <cols>
    <col min="1" max="1" width="27.85546875" customWidth="1"/>
    <col min="2" max="2" width="7.28515625" customWidth="1"/>
    <col min="3" max="3" width="7.140625" customWidth="1"/>
    <col min="4" max="4" width="5.28515625" customWidth="1"/>
    <col min="5" max="5" width="6.7109375" customWidth="1"/>
    <col min="6" max="6" width="6.5703125" customWidth="1"/>
    <col min="7" max="7" width="7.140625" customWidth="1"/>
    <col min="8" max="8" width="7.28515625" customWidth="1"/>
    <col min="9" max="9" width="6" customWidth="1"/>
    <col min="10" max="10" width="6.28515625" customWidth="1"/>
  </cols>
  <sheetData>
    <row r="1" spans="1:10" ht="15.75" thickBot="1" x14ac:dyDescent="0.3"/>
    <row r="2" spans="1:10" x14ac:dyDescent="0.25">
      <c r="A2" s="273" t="s">
        <v>0</v>
      </c>
      <c r="B2" s="255" t="s">
        <v>1</v>
      </c>
      <c r="C2" s="276"/>
      <c r="D2" s="276"/>
      <c r="E2" s="276"/>
      <c r="F2" s="276"/>
      <c r="G2" s="256" t="s">
        <v>6</v>
      </c>
      <c r="H2" s="256"/>
      <c r="I2" s="256"/>
      <c r="J2" s="257"/>
    </row>
    <row r="3" spans="1:10" ht="24.75" thickBot="1" x14ac:dyDescent="0.3">
      <c r="A3" s="274"/>
      <c r="B3" s="275"/>
      <c r="C3" s="246" t="s">
        <v>2</v>
      </c>
      <c r="D3" s="246" t="s">
        <v>3</v>
      </c>
      <c r="E3" s="246" t="s">
        <v>4</v>
      </c>
      <c r="F3" s="246" t="s">
        <v>5</v>
      </c>
      <c r="G3" s="247" t="s">
        <v>7</v>
      </c>
      <c r="H3" s="246" t="s">
        <v>8</v>
      </c>
      <c r="I3" s="246" t="s">
        <v>19</v>
      </c>
      <c r="J3" s="248" t="s">
        <v>9</v>
      </c>
    </row>
    <row r="4" spans="1:10" ht="18.75" x14ac:dyDescent="0.3">
      <c r="A4" s="53" t="s">
        <v>168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42" customHeight="1" x14ac:dyDescent="0.25">
      <c r="A6" s="124" t="s">
        <v>159</v>
      </c>
      <c r="B6" s="4"/>
      <c r="C6" s="24"/>
      <c r="D6" s="24"/>
      <c r="E6" s="206">
        <f>E7+E8+E9+E10+E12+E13+E14+E15</f>
        <v>40.133000000000003</v>
      </c>
      <c r="F6" s="221">
        <v>90</v>
      </c>
      <c r="G6" s="207">
        <v>11.3</v>
      </c>
      <c r="H6" s="207">
        <v>9.8000000000000007</v>
      </c>
      <c r="I6" s="207">
        <v>11.9</v>
      </c>
      <c r="J6" s="208">
        <v>181</v>
      </c>
    </row>
    <row r="7" spans="1:10" ht="27.6" customHeight="1" x14ac:dyDescent="0.25">
      <c r="A7" s="127" t="s">
        <v>61</v>
      </c>
      <c r="B7" s="4">
        <v>212</v>
      </c>
      <c r="C7" s="2">
        <v>15</v>
      </c>
      <c r="D7" s="2">
        <v>15</v>
      </c>
      <c r="E7" s="6">
        <f t="shared" ref="E7:E18" si="0">B7*C7/1000</f>
        <v>3.18</v>
      </c>
      <c r="F7" s="23"/>
      <c r="G7" s="23"/>
      <c r="H7" s="23"/>
      <c r="I7" s="23"/>
      <c r="J7" s="148"/>
    </row>
    <row r="8" spans="1:10" ht="45" x14ac:dyDescent="0.25">
      <c r="A8" s="127" t="s">
        <v>160</v>
      </c>
      <c r="B8" s="4">
        <v>590</v>
      </c>
      <c r="C8" s="2">
        <v>53</v>
      </c>
      <c r="D8" s="2">
        <v>53</v>
      </c>
      <c r="E8" s="6">
        <f t="shared" si="0"/>
        <v>31.27</v>
      </c>
      <c r="F8" s="23"/>
      <c r="G8" s="23"/>
      <c r="H8" s="23"/>
      <c r="I8" s="23"/>
      <c r="J8" s="148"/>
    </row>
    <row r="9" spans="1:10" x14ac:dyDescent="0.25">
      <c r="A9" s="127" t="s">
        <v>42</v>
      </c>
      <c r="B9" s="4">
        <v>165</v>
      </c>
      <c r="C9" s="2">
        <v>5</v>
      </c>
      <c r="D9" s="2">
        <v>5</v>
      </c>
      <c r="E9" s="6">
        <f t="shared" si="0"/>
        <v>0.82499999999999996</v>
      </c>
      <c r="F9" s="23"/>
      <c r="G9" s="23"/>
      <c r="H9" s="23"/>
      <c r="I9" s="23"/>
      <c r="J9" s="148"/>
    </row>
    <row r="10" spans="1:10" x14ac:dyDescent="0.25">
      <c r="A10" s="127" t="s">
        <v>17</v>
      </c>
      <c r="B10" s="4">
        <v>91</v>
      </c>
      <c r="C10" s="2">
        <v>15</v>
      </c>
      <c r="D10" s="2">
        <v>15</v>
      </c>
      <c r="E10" s="6">
        <f t="shared" si="0"/>
        <v>1.365</v>
      </c>
      <c r="F10" s="23"/>
      <c r="G10" s="23"/>
      <c r="H10" s="23"/>
      <c r="I10" s="23"/>
      <c r="J10" s="148"/>
    </row>
    <row r="11" spans="1:10" x14ac:dyDescent="0.25">
      <c r="A11" s="139" t="s">
        <v>161</v>
      </c>
      <c r="B11" s="4"/>
      <c r="C11" s="23"/>
      <c r="D11" s="23">
        <v>18</v>
      </c>
      <c r="E11" s="6"/>
      <c r="F11" s="23"/>
      <c r="G11" s="23"/>
      <c r="H11" s="23"/>
      <c r="I11" s="23"/>
      <c r="J11" s="148"/>
    </row>
    <row r="12" spans="1:10" x14ac:dyDescent="0.25">
      <c r="A12" s="127" t="s">
        <v>26</v>
      </c>
      <c r="B12" s="4">
        <v>41</v>
      </c>
      <c r="C12" s="2">
        <v>5</v>
      </c>
      <c r="D12" s="2">
        <v>4</v>
      </c>
      <c r="E12" s="6">
        <f t="shared" si="0"/>
        <v>0.20499999999999999</v>
      </c>
      <c r="F12" s="23"/>
      <c r="G12" s="23"/>
      <c r="H12" s="23"/>
      <c r="I12" s="23"/>
      <c r="J12" s="148"/>
    </row>
    <row r="13" spans="1:10" x14ac:dyDescent="0.25">
      <c r="A13" s="127" t="s">
        <v>32</v>
      </c>
      <c r="B13" s="4">
        <v>286</v>
      </c>
      <c r="C13" s="2">
        <v>9</v>
      </c>
      <c r="D13" s="2">
        <v>9</v>
      </c>
      <c r="E13" s="6">
        <f t="shared" si="0"/>
        <v>2.5739999999999998</v>
      </c>
      <c r="F13" s="23"/>
      <c r="G13" s="23"/>
      <c r="H13" s="23"/>
      <c r="I13" s="23"/>
      <c r="J13" s="148"/>
    </row>
    <row r="14" spans="1:10" x14ac:dyDescent="0.25">
      <c r="A14" s="127" t="s">
        <v>24</v>
      </c>
      <c r="B14" s="4">
        <v>54</v>
      </c>
      <c r="C14" s="2">
        <v>6</v>
      </c>
      <c r="D14" s="2">
        <v>6</v>
      </c>
      <c r="E14" s="6">
        <f t="shared" si="0"/>
        <v>0.32400000000000001</v>
      </c>
      <c r="F14" s="23"/>
      <c r="G14" s="23"/>
      <c r="H14" s="23"/>
      <c r="I14" s="23"/>
      <c r="J14" s="148"/>
    </row>
    <row r="15" spans="1:10" ht="30" x14ac:dyDescent="0.25">
      <c r="A15" s="127" t="s">
        <v>148</v>
      </c>
      <c r="B15" s="4">
        <v>195</v>
      </c>
      <c r="C15" s="2">
        <v>2</v>
      </c>
      <c r="D15" s="2">
        <v>2</v>
      </c>
      <c r="E15" s="6">
        <f t="shared" si="0"/>
        <v>0.39</v>
      </c>
      <c r="F15" s="23"/>
      <c r="G15" s="23"/>
      <c r="H15" s="23"/>
      <c r="I15" s="23"/>
      <c r="J15" s="148"/>
    </row>
    <row r="16" spans="1:10" ht="29.45" customHeight="1" x14ac:dyDescent="0.25">
      <c r="A16" s="156" t="s">
        <v>90</v>
      </c>
      <c r="B16" s="4"/>
      <c r="C16" s="24"/>
      <c r="D16" s="24"/>
      <c r="E16" s="206">
        <f>E17+E18</f>
        <v>10.003</v>
      </c>
      <c r="F16" s="207">
        <v>150</v>
      </c>
      <c r="G16" s="207">
        <v>1.7</v>
      </c>
      <c r="H16" s="207">
        <v>4.5</v>
      </c>
      <c r="I16" s="207">
        <v>24.3</v>
      </c>
      <c r="J16" s="208">
        <v>148.6</v>
      </c>
    </row>
    <row r="17" spans="1:10" x14ac:dyDescent="0.25">
      <c r="A17" s="127" t="s">
        <v>52</v>
      </c>
      <c r="B17" s="4">
        <v>131</v>
      </c>
      <c r="C17" s="2">
        <v>38</v>
      </c>
      <c r="D17" s="2">
        <v>38</v>
      </c>
      <c r="E17" s="6">
        <f t="shared" si="0"/>
        <v>4.9779999999999998</v>
      </c>
      <c r="F17" s="23"/>
      <c r="G17" s="23"/>
      <c r="H17" s="23"/>
      <c r="I17" s="23"/>
      <c r="J17" s="148"/>
    </row>
    <row r="18" spans="1:10" x14ac:dyDescent="0.25">
      <c r="A18" s="141" t="s">
        <v>18</v>
      </c>
      <c r="B18" s="4">
        <v>1005</v>
      </c>
      <c r="C18" s="2">
        <v>5</v>
      </c>
      <c r="D18" s="2">
        <v>5</v>
      </c>
      <c r="E18" s="6">
        <f t="shared" si="0"/>
        <v>5.0250000000000004</v>
      </c>
      <c r="F18" s="23"/>
      <c r="G18" s="23"/>
      <c r="H18" s="23"/>
      <c r="I18" s="23"/>
      <c r="J18" s="148"/>
    </row>
    <row r="19" spans="1:10" ht="30" x14ac:dyDescent="0.25">
      <c r="A19" s="124" t="s">
        <v>162</v>
      </c>
      <c r="B19" s="4">
        <v>286</v>
      </c>
      <c r="C19" s="24"/>
      <c r="D19" s="24"/>
      <c r="E19" s="206">
        <f>B19*F19/1000</f>
        <v>11.44</v>
      </c>
      <c r="F19" s="207">
        <v>40</v>
      </c>
      <c r="G19" s="207">
        <v>5.0999999999999996</v>
      </c>
      <c r="H19" s="207">
        <v>4.5999999999999996</v>
      </c>
      <c r="I19" s="207">
        <v>0.3</v>
      </c>
      <c r="J19" s="208">
        <v>63</v>
      </c>
    </row>
    <row r="20" spans="1:10" x14ac:dyDescent="0.25">
      <c r="A20" s="124" t="s">
        <v>163</v>
      </c>
      <c r="B20" s="4"/>
      <c r="C20" s="24"/>
      <c r="D20" s="24"/>
      <c r="E20" s="8">
        <f>E21+E22</f>
        <v>2.09</v>
      </c>
      <c r="F20" s="7">
        <v>200</v>
      </c>
      <c r="G20" s="7">
        <v>0.2</v>
      </c>
      <c r="H20" s="7">
        <v>0</v>
      </c>
      <c r="I20" s="7">
        <v>15</v>
      </c>
      <c r="J20" s="69">
        <v>60.8</v>
      </c>
    </row>
    <row r="21" spans="1:10" x14ac:dyDescent="0.25">
      <c r="A21" s="125" t="s">
        <v>38</v>
      </c>
      <c r="B21" s="4">
        <v>680</v>
      </c>
      <c r="C21" s="31">
        <v>1</v>
      </c>
      <c r="D21" s="31">
        <v>1</v>
      </c>
      <c r="E21" s="34">
        <f>B21*C21/1000</f>
        <v>0.68</v>
      </c>
      <c r="F21" s="33"/>
      <c r="G21" s="33"/>
      <c r="H21" s="33"/>
      <c r="I21" s="33"/>
      <c r="J21" s="126"/>
    </row>
    <row r="22" spans="1:10" x14ac:dyDescent="0.25">
      <c r="A22" s="128" t="s">
        <v>12</v>
      </c>
      <c r="B22" s="4">
        <v>94</v>
      </c>
      <c r="C22" s="31">
        <v>15</v>
      </c>
      <c r="D22" s="31">
        <v>15</v>
      </c>
      <c r="E22" s="34">
        <f t="shared" ref="E22" si="1">B22*C22/1000</f>
        <v>1.41</v>
      </c>
      <c r="F22" s="33"/>
      <c r="G22" s="33"/>
      <c r="H22" s="33"/>
      <c r="I22" s="33"/>
      <c r="J22" s="126"/>
    </row>
    <row r="23" spans="1:10" ht="15.75" x14ac:dyDescent="0.25">
      <c r="A23" s="124" t="s">
        <v>54</v>
      </c>
      <c r="B23" s="4">
        <v>72</v>
      </c>
      <c r="C23" s="57"/>
      <c r="D23" s="57"/>
      <c r="E23" s="8">
        <f>B23*F23/1000</f>
        <v>1.44</v>
      </c>
      <c r="F23" s="29">
        <v>20</v>
      </c>
      <c r="G23" s="7">
        <v>0.7</v>
      </c>
      <c r="H23" s="7">
        <v>0.1</v>
      </c>
      <c r="I23" s="7">
        <v>9.4</v>
      </c>
      <c r="J23" s="69">
        <v>41.3</v>
      </c>
    </row>
    <row r="24" spans="1:10" ht="15.75" x14ac:dyDescent="0.25">
      <c r="A24" s="159" t="s">
        <v>53</v>
      </c>
      <c r="B24" s="4">
        <v>72</v>
      </c>
      <c r="C24" s="57"/>
      <c r="D24" s="57"/>
      <c r="E24" s="8">
        <f t="shared" ref="E24:E25" si="2">B24*F24/1000</f>
        <v>1.44</v>
      </c>
      <c r="F24" s="29">
        <v>20</v>
      </c>
      <c r="G24" s="7">
        <v>1</v>
      </c>
      <c r="H24" s="7">
        <v>0.3</v>
      </c>
      <c r="I24" s="7">
        <v>8.1</v>
      </c>
      <c r="J24" s="69">
        <v>38.9</v>
      </c>
    </row>
    <row r="25" spans="1:10" ht="45" x14ac:dyDescent="0.25">
      <c r="A25" s="89" t="s">
        <v>136</v>
      </c>
      <c r="B25" s="209">
        <v>240</v>
      </c>
      <c r="C25" s="210"/>
      <c r="D25" s="210"/>
      <c r="E25" s="206">
        <f t="shared" si="2"/>
        <v>30</v>
      </c>
      <c r="F25" s="207">
        <v>125</v>
      </c>
      <c r="G25" s="207">
        <v>1.8</v>
      </c>
      <c r="H25" s="207">
        <v>1.5</v>
      </c>
      <c r="I25" s="207">
        <v>4.5</v>
      </c>
      <c r="J25" s="208">
        <v>38.700000000000003</v>
      </c>
    </row>
    <row r="26" spans="1:10" ht="15.75" thickBot="1" x14ac:dyDescent="0.3">
      <c r="A26" s="157" t="s">
        <v>13</v>
      </c>
      <c r="B26" s="150"/>
      <c r="C26" s="150"/>
      <c r="D26" s="150"/>
      <c r="E26" s="158">
        <f>E6+E16+E19+E20+E23+E24+E25</f>
        <v>96.545999999999992</v>
      </c>
      <c r="F26" s="162">
        <f t="shared" ref="F26:J26" si="3">F6+F16+F19+F20+F23+F24+F25</f>
        <v>645</v>
      </c>
      <c r="G26" s="162">
        <f t="shared" si="3"/>
        <v>21.8</v>
      </c>
      <c r="H26" s="162">
        <f t="shared" si="3"/>
        <v>20.8</v>
      </c>
      <c r="I26" s="162">
        <f t="shared" si="3"/>
        <v>73.5</v>
      </c>
      <c r="J26" s="162">
        <f t="shared" si="3"/>
        <v>572.30000000000007</v>
      </c>
    </row>
    <row r="28" spans="1:10" ht="15.75" thickBot="1" x14ac:dyDescent="0.3"/>
    <row r="29" spans="1:10" x14ac:dyDescent="0.25">
      <c r="A29" s="273" t="s">
        <v>0</v>
      </c>
      <c r="B29" s="255" t="s">
        <v>1</v>
      </c>
      <c r="C29" s="276"/>
      <c r="D29" s="276"/>
      <c r="E29" s="276"/>
      <c r="F29" s="276"/>
      <c r="G29" s="256" t="s">
        <v>6</v>
      </c>
      <c r="H29" s="256"/>
      <c r="I29" s="256"/>
      <c r="J29" s="257"/>
    </row>
    <row r="30" spans="1:10" ht="24.75" thickBot="1" x14ac:dyDescent="0.3">
      <c r="A30" s="274"/>
      <c r="B30" s="275"/>
      <c r="C30" s="246" t="s">
        <v>2</v>
      </c>
      <c r="D30" s="246" t="s">
        <v>3</v>
      </c>
      <c r="E30" s="246" t="s">
        <v>4</v>
      </c>
      <c r="F30" s="246" t="s">
        <v>5</v>
      </c>
      <c r="G30" s="247" t="s">
        <v>7</v>
      </c>
      <c r="H30" s="246" t="s">
        <v>8</v>
      </c>
      <c r="I30" s="246" t="s">
        <v>19</v>
      </c>
      <c r="J30" s="248" t="s">
        <v>9</v>
      </c>
    </row>
    <row r="31" spans="1:10" ht="18.75" x14ac:dyDescent="0.3">
      <c r="A31" s="53" t="s">
        <v>168</v>
      </c>
      <c r="B31" s="21"/>
      <c r="C31" s="22"/>
      <c r="D31" s="22"/>
      <c r="E31" s="22"/>
      <c r="F31" s="45"/>
      <c r="G31" s="22"/>
      <c r="H31" s="22"/>
      <c r="I31" s="22"/>
      <c r="J31" s="41"/>
    </row>
    <row r="32" spans="1:10" ht="15.75" x14ac:dyDescent="0.25">
      <c r="A32" s="136" t="s">
        <v>15</v>
      </c>
      <c r="B32" s="26"/>
      <c r="C32" s="27"/>
      <c r="D32" s="27"/>
      <c r="E32" s="37"/>
      <c r="F32" s="28"/>
      <c r="G32" s="39"/>
      <c r="H32" s="39"/>
      <c r="I32" s="39"/>
      <c r="J32" s="145"/>
    </row>
    <row r="33" spans="1:10" ht="45" x14ac:dyDescent="0.25">
      <c r="A33" s="124" t="s">
        <v>159</v>
      </c>
      <c r="B33" s="4"/>
      <c r="C33" s="24"/>
      <c r="D33" s="24"/>
      <c r="E33" s="206">
        <f>E34+E35+E36+E37+E39+E40+E41+E42</f>
        <v>52.850000000000009</v>
      </c>
      <c r="F33" s="221">
        <v>120</v>
      </c>
      <c r="G33" s="207">
        <v>14.1</v>
      </c>
      <c r="H33" s="207">
        <v>10.3</v>
      </c>
      <c r="I33" s="207">
        <v>15.2</v>
      </c>
      <c r="J33" s="208">
        <v>209.9</v>
      </c>
    </row>
    <row r="34" spans="1:10" ht="26.45" customHeight="1" x14ac:dyDescent="0.25">
      <c r="A34" s="127" t="s">
        <v>61</v>
      </c>
      <c r="B34" s="4">
        <v>212</v>
      </c>
      <c r="C34" s="2">
        <v>20</v>
      </c>
      <c r="D34" s="2">
        <v>20</v>
      </c>
      <c r="E34" s="6">
        <f t="shared" ref="E34:E42" si="4">B34*C34/1000</f>
        <v>4.24</v>
      </c>
      <c r="F34" s="23"/>
      <c r="G34" s="23"/>
      <c r="H34" s="23"/>
      <c r="I34" s="23"/>
      <c r="J34" s="148"/>
    </row>
    <row r="35" spans="1:10" ht="45" x14ac:dyDescent="0.25">
      <c r="A35" s="127" t="s">
        <v>160</v>
      </c>
      <c r="B35" s="4">
        <v>590</v>
      </c>
      <c r="C35" s="2">
        <v>70</v>
      </c>
      <c r="D35" s="2">
        <v>70</v>
      </c>
      <c r="E35" s="6">
        <f t="shared" si="4"/>
        <v>41.3</v>
      </c>
      <c r="F35" s="23"/>
      <c r="G35" s="23"/>
      <c r="H35" s="23"/>
      <c r="I35" s="23"/>
      <c r="J35" s="148"/>
    </row>
    <row r="36" spans="1:10" x14ac:dyDescent="0.25">
      <c r="A36" s="127" t="s">
        <v>42</v>
      </c>
      <c r="B36" s="4">
        <v>165</v>
      </c>
      <c r="C36" s="2">
        <v>6</v>
      </c>
      <c r="D36" s="2">
        <v>6</v>
      </c>
      <c r="E36" s="6">
        <f t="shared" si="4"/>
        <v>0.99</v>
      </c>
      <c r="F36" s="23"/>
      <c r="G36" s="23"/>
      <c r="H36" s="23"/>
      <c r="I36" s="23"/>
      <c r="J36" s="148"/>
    </row>
    <row r="37" spans="1:10" x14ac:dyDescent="0.25">
      <c r="A37" s="127" t="s">
        <v>17</v>
      </c>
      <c r="B37" s="4">
        <v>91</v>
      </c>
      <c r="C37" s="2">
        <v>20</v>
      </c>
      <c r="D37" s="2">
        <v>20</v>
      </c>
      <c r="E37" s="6">
        <f t="shared" si="4"/>
        <v>1.82</v>
      </c>
      <c r="F37" s="23"/>
      <c r="G37" s="23"/>
      <c r="H37" s="23"/>
      <c r="I37" s="23"/>
      <c r="J37" s="148"/>
    </row>
    <row r="38" spans="1:10" s="177" customFormat="1" x14ac:dyDescent="0.25">
      <c r="A38" s="139" t="s">
        <v>161</v>
      </c>
      <c r="B38" s="4"/>
      <c r="C38" s="23"/>
      <c r="D38" s="23">
        <v>24</v>
      </c>
      <c r="E38" s="6">
        <f t="shared" si="4"/>
        <v>0</v>
      </c>
      <c r="F38" s="23"/>
      <c r="G38" s="23"/>
      <c r="H38" s="23"/>
      <c r="I38" s="23"/>
      <c r="J38" s="148"/>
    </row>
    <row r="39" spans="1:10" x14ac:dyDescent="0.25">
      <c r="A39" s="127" t="s">
        <v>26</v>
      </c>
      <c r="B39" s="4">
        <v>41</v>
      </c>
      <c r="C39" s="2">
        <v>6</v>
      </c>
      <c r="D39" s="2">
        <v>5</v>
      </c>
      <c r="E39" s="6">
        <f t="shared" si="4"/>
        <v>0.246</v>
      </c>
      <c r="F39" s="23"/>
      <c r="G39" s="23"/>
      <c r="H39" s="23"/>
      <c r="I39" s="23"/>
      <c r="J39" s="148"/>
    </row>
    <row r="40" spans="1:10" x14ac:dyDescent="0.25">
      <c r="A40" s="127" t="s">
        <v>32</v>
      </c>
      <c r="B40" s="4">
        <v>286</v>
      </c>
      <c r="C40" s="2">
        <v>12</v>
      </c>
      <c r="D40" s="2">
        <v>12</v>
      </c>
      <c r="E40" s="6">
        <f t="shared" si="4"/>
        <v>3.4319999999999999</v>
      </c>
      <c r="F40" s="23"/>
      <c r="G40" s="23"/>
      <c r="H40" s="23"/>
      <c r="I40" s="23"/>
      <c r="J40" s="148"/>
    </row>
    <row r="41" spans="1:10" x14ac:dyDescent="0.25">
      <c r="A41" s="127" t="s">
        <v>24</v>
      </c>
      <c r="B41" s="4">
        <v>54</v>
      </c>
      <c r="C41" s="2">
        <v>8</v>
      </c>
      <c r="D41" s="2">
        <v>8</v>
      </c>
      <c r="E41" s="6">
        <f t="shared" si="4"/>
        <v>0.432</v>
      </c>
      <c r="F41" s="23"/>
      <c r="G41" s="23"/>
      <c r="H41" s="23"/>
      <c r="I41" s="23"/>
      <c r="J41" s="148"/>
    </row>
    <row r="42" spans="1:10" ht="30" x14ac:dyDescent="0.25">
      <c r="A42" s="127" t="s">
        <v>148</v>
      </c>
      <c r="B42" s="4">
        <v>195</v>
      </c>
      <c r="C42" s="2">
        <v>2</v>
      </c>
      <c r="D42" s="2">
        <v>2</v>
      </c>
      <c r="E42" s="6">
        <f t="shared" si="4"/>
        <v>0.39</v>
      </c>
      <c r="F42" s="23"/>
      <c r="G42" s="23"/>
      <c r="H42" s="23"/>
      <c r="I42" s="23"/>
      <c r="J42" s="148"/>
    </row>
    <row r="43" spans="1:10" ht="30" x14ac:dyDescent="0.25">
      <c r="A43" s="156" t="s">
        <v>90</v>
      </c>
      <c r="B43" s="4"/>
      <c r="C43" s="24"/>
      <c r="D43" s="24"/>
      <c r="E43" s="206">
        <f>E44+E45</f>
        <v>11.925000000000001</v>
      </c>
      <c r="F43" s="207">
        <v>180</v>
      </c>
      <c r="G43" s="207">
        <v>2</v>
      </c>
      <c r="H43" s="207">
        <v>5.4</v>
      </c>
      <c r="I43" s="207">
        <v>29.2</v>
      </c>
      <c r="J43" s="208">
        <v>173.4</v>
      </c>
    </row>
    <row r="44" spans="1:10" x14ac:dyDescent="0.25">
      <c r="A44" s="127" t="s">
        <v>52</v>
      </c>
      <c r="B44" s="4">
        <v>131</v>
      </c>
      <c r="C44" s="2">
        <v>45</v>
      </c>
      <c r="D44" s="2">
        <v>45</v>
      </c>
      <c r="E44" s="6">
        <f t="shared" ref="E44:E45" si="5">B44*C44/1000</f>
        <v>5.8949999999999996</v>
      </c>
      <c r="F44" s="23"/>
      <c r="G44" s="23"/>
      <c r="H44" s="23"/>
      <c r="I44" s="23"/>
      <c r="J44" s="148"/>
    </row>
    <row r="45" spans="1:10" x14ac:dyDescent="0.25">
      <c r="A45" s="141" t="s">
        <v>18</v>
      </c>
      <c r="B45" s="4">
        <v>1005</v>
      </c>
      <c r="C45" s="2">
        <v>6</v>
      </c>
      <c r="D45" s="2">
        <v>6</v>
      </c>
      <c r="E45" s="6">
        <f t="shared" si="5"/>
        <v>6.03</v>
      </c>
      <c r="F45" s="23"/>
      <c r="G45" s="23"/>
      <c r="H45" s="23"/>
      <c r="I45" s="23"/>
      <c r="J45" s="148"/>
    </row>
    <row r="46" spans="1:10" ht="30" x14ac:dyDescent="0.25">
      <c r="A46" s="124" t="s">
        <v>162</v>
      </c>
      <c r="B46" s="4">
        <v>200</v>
      </c>
      <c r="C46" s="24"/>
      <c r="D46" s="24"/>
      <c r="E46" s="206">
        <f>B46*F46/1000</f>
        <v>8</v>
      </c>
      <c r="F46" s="207">
        <v>40</v>
      </c>
      <c r="G46" s="207">
        <v>5.0999999999999996</v>
      </c>
      <c r="H46" s="207">
        <v>4.5999999999999996</v>
      </c>
      <c r="I46" s="207">
        <v>0.3</v>
      </c>
      <c r="J46" s="208">
        <v>63</v>
      </c>
    </row>
    <row r="47" spans="1:10" x14ac:dyDescent="0.25">
      <c r="A47" s="124" t="s">
        <v>163</v>
      </c>
      <c r="B47" s="4"/>
      <c r="C47" s="24"/>
      <c r="D47" s="24"/>
      <c r="E47" s="8">
        <f>E48+E49</f>
        <v>2.77</v>
      </c>
      <c r="F47" s="7">
        <v>200</v>
      </c>
      <c r="G47" s="7">
        <v>0.2</v>
      </c>
      <c r="H47" s="7">
        <v>0</v>
      </c>
      <c r="I47" s="7">
        <v>15</v>
      </c>
      <c r="J47" s="69">
        <v>60.8</v>
      </c>
    </row>
    <row r="48" spans="1:10" x14ac:dyDescent="0.25">
      <c r="A48" s="125" t="s">
        <v>38</v>
      </c>
      <c r="B48" s="4">
        <v>680</v>
      </c>
      <c r="C48" s="31">
        <v>2</v>
      </c>
      <c r="D48" s="31">
        <v>2</v>
      </c>
      <c r="E48" s="34">
        <f>B48*C48/1000</f>
        <v>1.36</v>
      </c>
      <c r="F48" s="33"/>
      <c r="G48" s="33"/>
      <c r="H48" s="33"/>
      <c r="I48" s="33"/>
      <c r="J48" s="126"/>
    </row>
    <row r="49" spans="1:10" x14ac:dyDescent="0.25">
      <c r="A49" s="128" t="s">
        <v>12</v>
      </c>
      <c r="B49" s="4">
        <v>94</v>
      </c>
      <c r="C49" s="31">
        <v>15</v>
      </c>
      <c r="D49" s="31">
        <v>15</v>
      </c>
      <c r="E49" s="34">
        <f t="shared" ref="E49" si="6">B49*C49/1000</f>
        <v>1.41</v>
      </c>
      <c r="F49" s="33"/>
      <c r="G49" s="33"/>
      <c r="H49" s="33"/>
      <c r="I49" s="33"/>
      <c r="J49" s="126"/>
    </row>
    <row r="50" spans="1:10" ht="15.75" x14ac:dyDescent="0.25">
      <c r="A50" s="124" t="s">
        <v>54</v>
      </c>
      <c r="B50" s="4">
        <v>72</v>
      </c>
      <c r="C50" s="57"/>
      <c r="D50" s="57"/>
      <c r="E50" s="8">
        <f>B50*F50/1000</f>
        <v>1.44</v>
      </c>
      <c r="F50" s="29">
        <v>20</v>
      </c>
      <c r="G50" s="7">
        <v>0.7</v>
      </c>
      <c r="H50" s="7">
        <v>0.1</v>
      </c>
      <c r="I50" s="7">
        <v>9.4</v>
      </c>
      <c r="J50" s="69">
        <v>40.5</v>
      </c>
    </row>
    <row r="51" spans="1:10" ht="15.75" x14ac:dyDescent="0.25">
      <c r="A51" s="159" t="s">
        <v>53</v>
      </c>
      <c r="B51" s="4">
        <v>72</v>
      </c>
      <c r="C51" s="57"/>
      <c r="D51" s="57"/>
      <c r="E51" s="8">
        <f t="shared" ref="E51" si="7">B51*F51/1000</f>
        <v>1.44</v>
      </c>
      <c r="F51" s="29">
        <v>20</v>
      </c>
      <c r="G51" s="7">
        <v>1</v>
      </c>
      <c r="H51" s="7">
        <v>0.3</v>
      </c>
      <c r="I51" s="7">
        <v>8.1</v>
      </c>
      <c r="J51" s="69">
        <v>38.9</v>
      </c>
    </row>
    <row r="52" spans="1:10" x14ac:dyDescent="0.25">
      <c r="A52" s="89"/>
      <c r="B52" s="81"/>
      <c r="C52" s="57"/>
      <c r="D52" s="57"/>
      <c r="E52" s="8"/>
      <c r="F52" s="7"/>
      <c r="G52" s="7"/>
      <c r="H52" s="7"/>
      <c r="I52" s="7"/>
      <c r="J52" s="69"/>
    </row>
    <row r="53" spans="1:10" ht="15.75" thickBot="1" x14ac:dyDescent="0.3">
      <c r="A53" s="157" t="s">
        <v>13</v>
      </c>
      <c r="B53" s="150"/>
      <c r="C53" s="150"/>
      <c r="D53" s="150"/>
      <c r="E53" s="158">
        <f>E33+E43+E46+E47+E50+E51+E52</f>
        <v>78.424999999999997</v>
      </c>
      <c r="F53" s="162">
        <f t="shared" ref="F53:J53" si="8">F33+F43+F46+F47+F50+F51+F52</f>
        <v>580</v>
      </c>
      <c r="G53" s="162">
        <f t="shared" si="8"/>
        <v>23.1</v>
      </c>
      <c r="H53" s="162">
        <f t="shared" si="8"/>
        <v>20.700000000000003</v>
      </c>
      <c r="I53" s="162">
        <f t="shared" si="8"/>
        <v>77.199999999999989</v>
      </c>
      <c r="J53" s="162">
        <f t="shared" si="8"/>
        <v>586.5</v>
      </c>
    </row>
    <row r="55" spans="1:10" x14ac:dyDescent="0.25">
      <c r="A55" s="193">
        <f>E26+Лист19!E24+Лист18!E25+Лист17!E24+Лист16!E29+Лист15!E24+Лист14!E27+Лист13!E26+Лист12!E30+Лист11!E21+Лист10!E27+Лист9!E26+Лист8!E26+Лист7!E23+Лист5!E25+Лист4!E27+Лист3!E23+Лист2!E28+Лист1!E27+Лист6!E19</f>
        <v>2151.3273999999997</v>
      </c>
    </row>
    <row r="56" spans="1:10" x14ac:dyDescent="0.25">
      <c r="A56" s="193">
        <f>E53+Лист19!E49+Лист18!E52+Лист17!E50+Лист16!E59+Лист15!E50+Лист14!E55+Лист13!E52+Лист12!E61+Лист11!E43+Лист10!E54+Лист9!E52+Лист8!E51+Лист7!E47+Лист6!E39+Лист5!E51+Лист4!E55+Лист3!E46+Лист2!E55+Лист1!E54</f>
        <v>2156.9853000000003</v>
      </c>
    </row>
    <row r="58" spans="1:10" x14ac:dyDescent="0.25">
      <c r="A58" s="193">
        <f>A55/20</f>
        <v>107.56636999999998</v>
      </c>
    </row>
    <row r="59" spans="1:10" x14ac:dyDescent="0.25">
      <c r="A59" s="193">
        <f>A56/20</f>
        <v>107.84926500000002</v>
      </c>
    </row>
  </sheetData>
  <mergeCells count="8">
    <mergeCell ref="A2:A3"/>
    <mergeCell ref="B2:B3"/>
    <mergeCell ref="C2:F2"/>
    <mergeCell ref="G2:J2"/>
    <mergeCell ref="A29:A30"/>
    <mergeCell ref="B29:B30"/>
    <mergeCell ref="C29:F29"/>
    <mergeCell ref="G29:J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opLeftCell="A25" workbookViewId="0">
      <selection activeCell="F25" sqref="F25"/>
    </sheetView>
  </sheetViews>
  <sheetFormatPr defaultColWidth="9.140625" defaultRowHeight="15" x14ac:dyDescent="0.25"/>
  <cols>
    <col min="1" max="1" width="33.42578125" style="1" customWidth="1"/>
    <col min="2" max="2" width="6.140625" style="1" customWidth="1"/>
    <col min="3" max="3" width="5.5703125" style="1" customWidth="1"/>
    <col min="4" max="4" width="5.140625" style="1" customWidth="1"/>
    <col min="5" max="5" width="7.85546875" style="1" customWidth="1"/>
    <col min="6" max="6" width="7.5703125" style="1" customWidth="1"/>
    <col min="7" max="7" width="6.7109375" style="1" customWidth="1"/>
    <col min="8" max="8" width="6.28515625" style="1" customWidth="1"/>
    <col min="9" max="9" width="7.28515625" style="1" customWidth="1"/>
    <col min="10" max="10" width="6.85546875" style="1" customWidth="1"/>
    <col min="11" max="16384" width="9.140625" style="1"/>
  </cols>
  <sheetData>
    <row r="2" spans="1:10" ht="15.75" thickBot="1" x14ac:dyDescent="0.3"/>
    <row r="3" spans="1:10" ht="14.45" customHeight="1" x14ac:dyDescent="0.25">
      <c r="A3" s="268" t="s">
        <v>0</v>
      </c>
      <c r="B3" s="266" t="s">
        <v>1</v>
      </c>
      <c r="C3" s="255"/>
      <c r="D3" s="256"/>
      <c r="E3" s="256"/>
      <c r="F3" s="265"/>
      <c r="G3" s="255" t="s">
        <v>6</v>
      </c>
      <c r="H3" s="256"/>
      <c r="I3" s="256"/>
      <c r="J3" s="257"/>
    </row>
    <row r="4" spans="1:10" ht="24.75" thickBot="1" x14ac:dyDescent="0.3">
      <c r="A4" s="269"/>
      <c r="B4" s="267"/>
      <c r="C4" s="246" t="s">
        <v>2</v>
      </c>
      <c r="D4" s="246" t="s">
        <v>3</v>
      </c>
      <c r="E4" s="246" t="s">
        <v>4</v>
      </c>
      <c r="F4" s="246" t="s">
        <v>5</v>
      </c>
      <c r="G4" s="247" t="s">
        <v>7</v>
      </c>
      <c r="H4" s="246" t="s">
        <v>8</v>
      </c>
      <c r="I4" s="246" t="s">
        <v>19</v>
      </c>
      <c r="J4" s="248" t="s">
        <v>9</v>
      </c>
    </row>
    <row r="5" spans="1:10" ht="18.75" x14ac:dyDescent="0.3">
      <c r="A5" s="53" t="s">
        <v>37</v>
      </c>
      <c r="B5" s="21"/>
      <c r="C5" s="22"/>
      <c r="D5" s="22"/>
      <c r="E5" s="22"/>
      <c r="F5" s="45"/>
      <c r="G5" s="22"/>
      <c r="H5" s="22"/>
      <c r="I5" s="22"/>
      <c r="J5" s="41"/>
    </row>
    <row r="6" spans="1:10" ht="15.75" x14ac:dyDescent="0.25">
      <c r="A6" s="136" t="s">
        <v>15</v>
      </c>
      <c r="B6" s="26"/>
      <c r="C6" s="27"/>
      <c r="D6" s="27"/>
      <c r="E6" s="37"/>
      <c r="F6" s="28"/>
      <c r="G6" s="64"/>
      <c r="H6" s="64"/>
      <c r="I6" s="64"/>
      <c r="J6" s="137"/>
    </row>
    <row r="7" spans="1:10" x14ac:dyDescent="0.25">
      <c r="A7" s="138" t="s">
        <v>81</v>
      </c>
      <c r="B7" s="46"/>
      <c r="C7" s="16"/>
      <c r="D7" s="16"/>
      <c r="E7" s="17">
        <f>E8</f>
        <v>8.6620000000000008</v>
      </c>
      <c r="F7" s="111">
        <v>60</v>
      </c>
      <c r="G7" s="16">
        <v>0.7</v>
      </c>
      <c r="H7" s="16">
        <v>0.1</v>
      </c>
      <c r="I7" s="16">
        <v>2.7</v>
      </c>
      <c r="J7" s="65">
        <v>14.3</v>
      </c>
    </row>
    <row r="8" spans="1:10" x14ac:dyDescent="0.25">
      <c r="A8" s="127" t="s">
        <v>82</v>
      </c>
      <c r="B8" s="4">
        <v>142</v>
      </c>
      <c r="C8" s="12">
        <v>61</v>
      </c>
      <c r="D8" s="12">
        <v>60</v>
      </c>
      <c r="E8" s="6">
        <f>B8*C8/1000</f>
        <v>8.6620000000000008</v>
      </c>
      <c r="F8" s="2"/>
      <c r="G8" s="2"/>
      <c r="H8" s="2"/>
      <c r="I8" s="2"/>
      <c r="J8" s="66"/>
    </row>
    <row r="9" spans="1:10" x14ac:dyDescent="0.25">
      <c r="A9" s="124" t="s">
        <v>83</v>
      </c>
      <c r="B9" s="4"/>
      <c r="C9" s="7"/>
      <c r="D9" s="7"/>
      <c r="E9" s="8">
        <f>E10+E11+E13+E14+E15+E16</f>
        <v>75.00800000000001</v>
      </c>
      <c r="F9" s="7">
        <v>200</v>
      </c>
      <c r="G9" s="7">
        <v>12.5</v>
      </c>
      <c r="H9" s="7">
        <v>13.7</v>
      </c>
      <c r="I9" s="7">
        <v>36.5</v>
      </c>
      <c r="J9" s="69">
        <v>319.3</v>
      </c>
    </row>
    <row r="10" spans="1:10" x14ac:dyDescent="0.25">
      <c r="A10" s="125" t="s">
        <v>55</v>
      </c>
      <c r="B10" s="4">
        <v>784</v>
      </c>
      <c r="C10" s="32">
        <v>79</v>
      </c>
      <c r="D10" s="32">
        <v>79</v>
      </c>
      <c r="E10" s="6">
        <f t="shared" ref="E10:E16" si="0">B10*C10/1000</f>
        <v>61.936</v>
      </c>
      <c r="F10" s="33"/>
      <c r="G10" s="33"/>
      <c r="H10" s="33"/>
      <c r="I10" s="33"/>
      <c r="J10" s="126"/>
    </row>
    <row r="11" spans="1:10" x14ac:dyDescent="0.25">
      <c r="A11" s="125" t="s">
        <v>40</v>
      </c>
      <c r="B11" s="4">
        <v>195</v>
      </c>
      <c r="C11" s="32">
        <v>8</v>
      </c>
      <c r="D11" s="32">
        <v>8</v>
      </c>
      <c r="E11" s="6">
        <f t="shared" si="0"/>
        <v>1.56</v>
      </c>
      <c r="F11" s="79"/>
      <c r="G11" s="33"/>
      <c r="H11" s="33"/>
      <c r="I11" s="33"/>
      <c r="J11" s="126"/>
    </row>
    <row r="12" spans="1:10" x14ac:dyDescent="0.25">
      <c r="A12" s="139" t="s">
        <v>50</v>
      </c>
      <c r="B12" s="4"/>
      <c r="C12" s="12"/>
      <c r="D12" s="23">
        <v>50</v>
      </c>
      <c r="E12" s="6"/>
      <c r="F12" s="12"/>
      <c r="G12" s="12"/>
      <c r="H12" s="12"/>
      <c r="I12" s="12"/>
      <c r="J12" s="70"/>
    </row>
    <row r="13" spans="1:10" x14ac:dyDescent="0.25">
      <c r="A13" s="141" t="s">
        <v>42</v>
      </c>
      <c r="B13" s="4">
        <v>165</v>
      </c>
      <c r="C13" s="12">
        <v>50</v>
      </c>
      <c r="D13" s="12">
        <v>50</v>
      </c>
      <c r="E13" s="6">
        <f t="shared" si="0"/>
        <v>8.25</v>
      </c>
      <c r="F13" s="12"/>
      <c r="G13" s="12"/>
      <c r="H13" s="12"/>
      <c r="I13" s="12"/>
      <c r="J13" s="70"/>
    </row>
    <row r="14" spans="1:10" x14ac:dyDescent="0.25">
      <c r="A14" s="127" t="s">
        <v>26</v>
      </c>
      <c r="B14" s="4">
        <v>41</v>
      </c>
      <c r="C14" s="12">
        <v>14</v>
      </c>
      <c r="D14" s="12">
        <v>12</v>
      </c>
      <c r="E14" s="6">
        <f t="shared" si="0"/>
        <v>0.57399999999999995</v>
      </c>
      <c r="F14" s="12"/>
      <c r="G14" s="12"/>
      <c r="H14" s="12"/>
      <c r="I14" s="12"/>
      <c r="J14" s="70"/>
    </row>
    <row r="15" spans="1:10" x14ac:dyDescent="0.25">
      <c r="A15" s="127" t="s">
        <v>25</v>
      </c>
      <c r="B15" s="4">
        <v>268</v>
      </c>
      <c r="C15" s="12">
        <v>8</v>
      </c>
      <c r="D15" s="12">
        <v>8</v>
      </c>
      <c r="E15" s="6">
        <f t="shared" si="0"/>
        <v>2.1440000000000001</v>
      </c>
      <c r="F15" s="12"/>
      <c r="G15" s="12"/>
      <c r="H15" s="12"/>
      <c r="I15" s="12"/>
      <c r="J15" s="70"/>
    </row>
    <row r="16" spans="1:10" x14ac:dyDescent="0.25">
      <c r="A16" s="127" t="s">
        <v>10</v>
      </c>
      <c r="B16" s="4">
        <v>34</v>
      </c>
      <c r="C16" s="12">
        <v>16</v>
      </c>
      <c r="D16" s="12">
        <v>12</v>
      </c>
      <c r="E16" s="6">
        <f t="shared" si="0"/>
        <v>0.54400000000000004</v>
      </c>
      <c r="F16" s="12"/>
      <c r="G16" s="12"/>
      <c r="H16" s="12"/>
      <c r="I16" s="12"/>
      <c r="J16" s="70"/>
    </row>
    <row r="17" spans="1:10" x14ac:dyDescent="0.25">
      <c r="A17" s="124" t="s">
        <v>65</v>
      </c>
      <c r="B17" s="4"/>
      <c r="C17" s="7">
        <v>200</v>
      </c>
      <c r="D17" s="7">
        <v>200</v>
      </c>
      <c r="E17" s="8">
        <f>E18+E19+E20</f>
        <v>15.370000000000001</v>
      </c>
      <c r="F17" s="7">
        <v>200</v>
      </c>
      <c r="G17" s="7">
        <v>3.4</v>
      </c>
      <c r="H17" s="7">
        <v>3.2</v>
      </c>
      <c r="I17" s="7">
        <v>21.2</v>
      </c>
      <c r="J17" s="69">
        <v>127.2</v>
      </c>
    </row>
    <row r="18" spans="1:10" x14ac:dyDescent="0.25">
      <c r="A18" s="128" t="s">
        <v>22</v>
      </c>
      <c r="B18" s="4">
        <v>426</v>
      </c>
      <c r="C18" s="32">
        <v>5</v>
      </c>
      <c r="D18" s="32">
        <v>5</v>
      </c>
      <c r="E18" s="34">
        <f>B18*C18/1000</f>
        <v>2.13</v>
      </c>
      <c r="F18" s="33"/>
      <c r="G18" s="33"/>
      <c r="H18" s="33"/>
      <c r="I18" s="33"/>
      <c r="J18" s="126"/>
    </row>
    <row r="19" spans="1:10" x14ac:dyDescent="0.25">
      <c r="A19" s="128" t="s">
        <v>12</v>
      </c>
      <c r="B19" s="4">
        <v>94</v>
      </c>
      <c r="C19" s="32">
        <v>15</v>
      </c>
      <c r="D19" s="32">
        <v>15</v>
      </c>
      <c r="E19" s="34">
        <f t="shared" ref="E19:E21" si="1">B19*C19/1000</f>
        <v>1.41</v>
      </c>
      <c r="F19" s="33"/>
      <c r="G19" s="33"/>
      <c r="H19" s="33"/>
      <c r="I19" s="33"/>
      <c r="J19" s="126"/>
    </row>
    <row r="20" spans="1:10" x14ac:dyDescent="0.25">
      <c r="A20" s="125" t="s">
        <v>17</v>
      </c>
      <c r="B20" s="4">
        <v>91</v>
      </c>
      <c r="C20" s="32">
        <v>130</v>
      </c>
      <c r="D20" s="32">
        <v>130</v>
      </c>
      <c r="E20" s="34">
        <f t="shared" si="1"/>
        <v>11.83</v>
      </c>
      <c r="F20" s="33"/>
      <c r="G20" s="33"/>
      <c r="H20" s="33"/>
      <c r="I20" s="33"/>
      <c r="J20" s="126"/>
    </row>
    <row r="21" spans="1:10" x14ac:dyDescent="0.25">
      <c r="A21" s="124" t="s">
        <v>53</v>
      </c>
      <c r="B21" s="4">
        <v>72</v>
      </c>
      <c r="C21" s="7">
        <v>20</v>
      </c>
      <c r="D21" s="7">
        <v>20</v>
      </c>
      <c r="E21" s="8">
        <f t="shared" si="1"/>
        <v>1.44</v>
      </c>
      <c r="F21" s="15">
        <v>20</v>
      </c>
      <c r="G21" s="7">
        <v>1</v>
      </c>
      <c r="H21" s="7">
        <v>0.3</v>
      </c>
      <c r="I21" s="7">
        <v>8.1</v>
      </c>
      <c r="J21" s="69">
        <v>38.9</v>
      </c>
    </row>
    <row r="22" spans="1:10" ht="30" x14ac:dyDescent="0.25">
      <c r="A22" s="124" t="s">
        <v>69</v>
      </c>
      <c r="B22" s="211">
        <v>123</v>
      </c>
      <c r="C22" s="7"/>
      <c r="D22" s="7"/>
      <c r="E22" s="206">
        <f>B22*F22/1000</f>
        <v>24.6</v>
      </c>
      <c r="F22" s="227">
        <v>200</v>
      </c>
      <c r="G22" s="207">
        <v>0.6</v>
      </c>
      <c r="H22" s="207">
        <v>0.5</v>
      </c>
      <c r="I22" s="207">
        <v>19.899999999999999</v>
      </c>
      <c r="J22" s="208">
        <v>86.5</v>
      </c>
    </row>
    <row r="23" spans="1:10" ht="18" customHeight="1" thickBot="1" x14ac:dyDescent="0.3">
      <c r="A23" s="140" t="s">
        <v>13</v>
      </c>
      <c r="B23" s="130"/>
      <c r="C23" s="130"/>
      <c r="D23" s="130"/>
      <c r="E23" s="232">
        <f>E7+E9+E17+E21+E22</f>
        <v>125.08000000000001</v>
      </c>
      <c r="F23" s="232">
        <f t="shared" ref="F23" si="2">F7+F9+F17+F21+F22</f>
        <v>680</v>
      </c>
      <c r="G23" s="232">
        <f t="shared" ref="G23" si="3">G7+G9+G17+G21+G22</f>
        <v>18.2</v>
      </c>
      <c r="H23" s="232">
        <f t="shared" ref="H23" si="4">H7+H9+H17+H21+H22</f>
        <v>17.8</v>
      </c>
      <c r="I23" s="232">
        <f t="shared" ref="I23" si="5">I7+I9+I17+I21+I22</f>
        <v>88.4</v>
      </c>
      <c r="J23" s="232">
        <f t="shared" ref="J23" si="6">J7+J9+J17+J21+J22</f>
        <v>586.20000000000005</v>
      </c>
    </row>
    <row r="25" spans="1:10" ht="35.450000000000003" customHeight="1" thickBot="1" x14ac:dyDescent="0.3"/>
    <row r="26" spans="1:10" x14ac:dyDescent="0.25">
      <c r="A26" s="268" t="s">
        <v>0</v>
      </c>
      <c r="B26" s="266" t="s">
        <v>1</v>
      </c>
      <c r="C26" s="255"/>
      <c r="D26" s="256"/>
      <c r="E26" s="256"/>
      <c r="F26" s="265"/>
      <c r="G26" s="255" t="s">
        <v>6</v>
      </c>
      <c r="H26" s="256"/>
      <c r="I26" s="256"/>
      <c r="J26" s="257"/>
    </row>
    <row r="27" spans="1:10" ht="24.75" thickBot="1" x14ac:dyDescent="0.3">
      <c r="A27" s="269"/>
      <c r="B27" s="267"/>
      <c r="C27" s="246" t="s">
        <v>2</v>
      </c>
      <c r="D27" s="246" t="s">
        <v>3</v>
      </c>
      <c r="E27" s="246" t="s">
        <v>4</v>
      </c>
      <c r="F27" s="246" t="s">
        <v>5</v>
      </c>
      <c r="G27" s="247" t="s">
        <v>7</v>
      </c>
      <c r="H27" s="246" t="s">
        <v>8</v>
      </c>
      <c r="I27" s="246" t="s">
        <v>19</v>
      </c>
      <c r="J27" s="248" t="s">
        <v>9</v>
      </c>
    </row>
    <row r="28" spans="1:10" ht="18.75" x14ac:dyDescent="0.3">
      <c r="A28" s="53" t="s">
        <v>37</v>
      </c>
      <c r="B28" s="21"/>
      <c r="C28" s="22"/>
      <c r="D28" s="22"/>
      <c r="E28" s="22"/>
      <c r="F28" s="45"/>
      <c r="G28" s="22"/>
      <c r="H28" s="22"/>
      <c r="I28" s="22"/>
      <c r="J28" s="41"/>
    </row>
    <row r="29" spans="1:10" ht="15.75" x14ac:dyDescent="0.25">
      <c r="A29" s="136" t="s">
        <v>15</v>
      </c>
      <c r="B29" s="26"/>
      <c r="C29" s="27"/>
      <c r="D29" s="27"/>
      <c r="E29" s="37"/>
      <c r="F29" s="28"/>
      <c r="G29" s="64"/>
      <c r="H29" s="64"/>
      <c r="I29" s="64"/>
      <c r="J29" s="137"/>
    </row>
    <row r="30" spans="1:10" x14ac:dyDescent="0.25">
      <c r="A30" s="138" t="s">
        <v>81</v>
      </c>
      <c r="B30" s="46"/>
      <c r="C30" s="16"/>
      <c r="D30" s="16"/>
      <c r="E30" s="17">
        <f>E31</f>
        <v>14.484</v>
      </c>
      <c r="F30" s="111">
        <v>100</v>
      </c>
      <c r="G30" s="16">
        <v>1.1000000000000001</v>
      </c>
      <c r="H30" s="16">
        <v>0.1</v>
      </c>
      <c r="I30" s="16">
        <v>3.8</v>
      </c>
      <c r="J30" s="65">
        <v>20.5</v>
      </c>
    </row>
    <row r="31" spans="1:10" x14ac:dyDescent="0.25">
      <c r="A31" s="127" t="s">
        <v>82</v>
      </c>
      <c r="B31" s="4">
        <v>142</v>
      </c>
      <c r="C31" s="12">
        <v>102</v>
      </c>
      <c r="D31" s="12">
        <v>100</v>
      </c>
      <c r="E31" s="6">
        <f>B31*C31/1000</f>
        <v>14.484</v>
      </c>
      <c r="F31" s="2"/>
      <c r="G31" s="2"/>
      <c r="H31" s="2"/>
      <c r="I31" s="2"/>
      <c r="J31" s="66"/>
    </row>
    <row r="32" spans="1:10" x14ac:dyDescent="0.25">
      <c r="A32" s="124" t="s">
        <v>83</v>
      </c>
      <c r="B32" s="4"/>
      <c r="C32" s="7"/>
      <c r="D32" s="7"/>
      <c r="E32" s="8">
        <f>E33+E34+E36+E37+E38+E39</f>
        <v>80.203000000000003</v>
      </c>
      <c r="F32" s="7">
        <v>250</v>
      </c>
      <c r="G32" s="7">
        <v>15.4</v>
      </c>
      <c r="H32" s="7">
        <v>15.9</v>
      </c>
      <c r="I32" s="7">
        <v>48.7</v>
      </c>
      <c r="J32" s="69">
        <v>399.5</v>
      </c>
    </row>
    <row r="33" spans="1:10" x14ac:dyDescent="0.25">
      <c r="A33" s="125" t="s">
        <v>55</v>
      </c>
      <c r="B33" s="4">
        <v>784</v>
      </c>
      <c r="C33" s="32">
        <v>79</v>
      </c>
      <c r="D33" s="32">
        <v>79</v>
      </c>
      <c r="E33" s="6">
        <f t="shared" ref="E33:E34" si="7">B33*C33/1000</f>
        <v>61.936</v>
      </c>
      <c r="F33" s="33"/>
      <c r="G33" s="33"/>
      <c r="H33" s="33"/>
      <c r="I33" s="33"/>
      <c r="J33" s="126"/>
    </row>
    <row r="34" spans="1:10" x14ac:dyDescent="0.25">
      <c r="A34" s="125" t="s">
        <v>40</v>
      </c>
      <c r="B34" s="4">
        <v>195</v>
      </c>
      <c r="C34" s="32">
        <v>12</v>
      </c>
      <c r="D34" s="32">
        <v>12</v>
      </c>
      <c r="E34" s="6">
        <f t="shared" si="7"/>
        <v>2.34</v>
      </c>
      <c r="F34" s="79"/>
      <c r="G34" s="33"/>
      <c r="H34" s="33"/>
      <c r="I34" s="33"/>
      <c r="J34" s="126"/>
    </row>
    <row r="35" spans="1:10" x14ac:dyDescent="0.25">
      <c r="A35" s="139" t="s">
        <v>50</v>
      </c>
      <c r="B35" s="4"/>
      <c r="C35" s="12"/>
      <c r="D35" s="23">
        <v>50</v>
      </c>
      <c r="E35" s="6"/>
      <c r="F35" s="12"/>
      <c r="G35" s="12"/>
      <c r="H35" s="12"/>
      <c r="I35" s="12"/>
      <c r="J35" s="70"/>
    </row>
    <row r="36" spans="1:10" x14ac:dyDescent="0.25">
      <c r="A36" s="141" t="s">
        <v>42</v>
      </c>
      <c r="B36" s="4">
        <v>165</v>
      </c>
      <c r="C36" s="12">
        <v>70</v>
      </c>
      <c r="D36" s="12">
        <v>70</v>
      </c>
      <c r="E36" s="6">
        <f t="shared" ref="E36:E39" si="8">B36*C36/1000</f>
        <v>11.55</v>
      </c>
      <c r="F36" s="12"/>
      <c r="G36" s="12"/>
      <c r="H36" s="12"/>
      <c r="I36" s="12"/>
      <c r="J36" s="70"/>
    </row>
    <row r="37" spans="1:10" x14ac:dyDescent="0.25">
      <c r="A37" s="127" t="s">
        <v>26</v>
      </c>
      <c r="B37" s="4">
        <v>41</v>
      </c>
      <c r="C37" s="12">
        <v>19</v>
      </c>
      <c r="D37" s="12">
        <v>16</v>
      </c>
      <c r="E37" s="6">
        <f t="shared" si="8"/>
        <v>0.77900000000000003</v>
      </c>
      <c r="F37" s="12"/>
      <c r="G37" s="12"/>
      <c r="H37" s="12"/>
      <c r="I37" s="12"/>
      <c r="J37" s="70"/>
    </row>
    <row r="38" spans="1:10" x14ac:dyDescent="0.25">
      <c r="A38" s="127" t="s">
        <v>25</v>
      </c>
      <c r="B38" s="4">
        <v>268</v>
      </c>
      <c r="C38" s="12">
        <v>10</v>
      </c>
      <c r="D38" s="12">
        <v>10</v>
      </c>
      <c r="E38" s="6">
        <f t="shared" si="8"/>
        <v>2.68</v>
      </c>
      <c r="F38" s="12"/>
      <c r="G38" s="12"/>
      <c r="H38" s="12"/>
      <c r="I38" s="12"/>
      <c r="J38" s="70"/>
    </row>
    <row r="39" spans="1:10" x14ac:dyDescent="0.25">
      <c r="A39" s="127" t="s">
        <v>10</v>
      </c>
      <c r="B39" s="4">
        <v>34</v>
      </c>
      <c r="C39" s="12">
        <v>27</v>
      </c>
      <c r="D39" s="12">
        <v>20</v>
      </c>
      <c r="E39" s="6">
        <f t="shared" si="8"/>
        <v>0.91800000000000004</v>
      </c>
      <c r="F39" s="12"/>
      <c r="G39" s="12"/>
      <c r="H39" s="12"/>
      <c r="I39" s="12"/>
      <c r="J39" s="70"/>
    </row>
    <row r="40" spans="1:10" x14ac:dyDescent="0.25">
      <c r="A40" s="124" t="s">
        <v>65</v>
      </c>
      <c r="B40" s="4"/>
      <c r="C40" s="7">
        <v>200</v>
      </c>
      <c r="D40" s="7">
        <v>200</v>
      </c>
      <c r="E40" s="8">
        <f>E41+E42+E43</f>
        <v>15.370000000000001</v>
      </c>
      <c r="F40" s="7">
        <v>200</v>
      </c>
      <c r="G40" s="7">
        <v>3.4</v>
      </c>
      <c r="H40" s="7">
        <v>3.2</v>
      </c>
      <c r="I40" s="7">
        <v>21.2</v>
      </c>
      <c r="J40" s="69">
        <v>127.2</v>
      </c>
    </row>
    <row r="41" spans="1:10" x14ac:dyDescent="0.25">
      <c r="A41" s="128" t="s">
        <v>22</v>
      </c>
      <c r="B41" s="4">
        <v>426</v>
      </c>
      <c r="C41" s="32">
        <v>5</v>
      </c>
      <c r="D41" s="32">
        <v>5</v>
      </c>
      <c r="E41" s="34">
        <f>B41*C41/1000</f>
        <v>2.13</v>
      </c>
      <c r="F41" s="33"/>
      <c r="G41" s="33"/>
      <c r="H41" s="33"/>
      <c r="I41" s="33"/>
      <c r="J41" s="126"/>
    </row>
    <row r="42" spans="1:10" x14ac:dyDescent="0.25">
      <c r="A42" s="128" t="s">
        <v>12</v>
      </c>
      <c r="B42" s="4">
        <v>94</v>
      </c>
      <c r="C42" s="32">
        <v>15</v>
      </c>
      <c r="D42" s="32">
        <v>15</v>
      </c>
      <c r="E42" s="34">
        <f t="shared" ref="E42:E44" si="9">B42*C42/1000</f>
        <v>1.41</v>
      </c>
      <c r="F42" s="33"/>
      <c r="G42" s="33"/>
      <c r="H42" s="33"/>
      <c r="I42" s="33"/>
      <c r="J42" s="126"/>
    </row>
    <row r="43" spans="1:10" x14ac:dyDescent="0.25">
      <c r="A43" s="125" t="s">
        <v>17</v>
      </c>
      <c r="B43" s="4">
        <v>91</v>
      </c>
      <c r="C43" s="32">
        <v>130</v>
      </c>
      <c r="D43" s="32">
        <v>130</v>
      </c>
      <c r="E43" s="34">
        <f t="shared" si="9"/>
        <v>11.83</v>
      </c>
      <c r="F43" s="33"/>
      <c r="G43" s="33"/>
      <c r="H43" s="33"/>
      <c r="I43" s="33"/>
      <c r="J43" s="126"/>
    </row>
    <row r="44" spans="1:10" x14ac:dyDescent="0.25">
      <c r="A44" s="124" t="s">
        <v>53</v>
      </c>
      <c r="B44" s="4">
        <v>72</v>
      </c>
      <c r="C44" s="7">
        <v>20</v>
      </c>
      <c r="D44" s="7">
        <v>20</v>
      </c>
      <c r="E44" s="8">
        <f t="shared" si="9"/>
        <v>1.44</v>
      </c>
      <c r="F44" s="15">
        <v>20</v>
      </c>
      <c r="G44" s="7">
        <v>1</v>
      </c>
      <c r="H44" s="7">
        <v>0.3</v>
      </c>
      <c r="I44" s="7">
        <v>8.1</v>
      </c>
      <c r="J44" s="69">
        <v>38.9</v>
      </c>
    </row>
    <row r="45" spans="1:10" ht="30" x14ac:dyDescent="0.25">
      <c r="A45" s="124" t="s">
        <v>69</v>
      </c>
      <c r="B45" s="211">
        <v>123</v>
      </c>
      <c r="C45" s="7"/>
      <c r="D45" s="7"/>
      <c r="E45" s="206">
        <f>B45*F45/1000</f>
        <v>12.3</v>
      </c>
      <c r="F45" s="227">
        <v>100</v>
      </c>
      <c r="G45" s="207">
        <v>0.6</v>
      </c>
      <c r="H45" s="207">
        <v>0.5</v>
      </c>
      <c r="I45" s="207">
        <v>19.899999999999999</v>
      </c>
      <c r="J45" s="208">
        <v>86.5</v>
      </c>
    </row>
    <row r="46" spans="1:10" ht="16.5" thickBot="1" x14ac:dyDescent="0.3">
      <c r="A46" s="140" t="s">
        <v>13</v>
      </c>
      <c r="B46" s="130"/>
      <c r="C46" s="130"/>
      <c r="D46" s="130"/>
      <c r="E46" s="132">
        <f>E30+E32+E40+E44+E45</f>
        <v>123.797</v>
      </c>
      <c r="F46" s="232">
        <f t="shared" ref="F46:J46" si="10">F30+F32+F40+F44+F45</f>
        <v>670</v>
      </c>
      <c r="G46" s="232">
        <f t="shared" si="10"/>
        <v>21.5</v>
      </c>
      <c r="H46" s="232">
        <f t="shared" si="10"/>
        <v>20</v>
      </c>
      <c r="I46" s="232">
        <f t="shared" si="10"/>
        <v>101.69999999999999</v>
      </c>
      <c r="J46" s="232">
        <f t="shared" si="10"/>
        <v>672.6</v>
      </c>
    </row>
  </sheetData>
  <mergeCells count="8">
    <mergeCell ref="A26:A27"/>
    <mergeCell ref="B26:B27"/>
    <mergeCell ref="C26:F26"/>
    <mergeCell ref="G26:J26"/>
    <mergeCell ref="A3:A4"/>
    <mergeCell ref="B3:B4"/>
    <mergeCell ref="C3:F3"/>
    <mergeCell ref="G3:J3"/>
  </mergeCells>
  <pageMargins left="0.55118110236220474" right="0.15748031496062992" top="0.15748031496062992" bottom="0.19685039370078741" header="0.15748031496062992" footer="0.15748031496062992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34" workbookViewId="0">
      <selection activeCell="F28" sqref="F28"/>
    </sheetView>
  </sheetViews>
  <sheetFormatPr defaultColWidth="9.140625" defaultRowHeight="15" x14ac:dyDescent="0.25"/>
  <cols>
    <col min="1" max="1" width="29.28515625" style="1" customWidth="1"/>
    <col min="2" max="2" width="7.140625" style="1" customWidth="1"/>
    <col min="3" max="3" width="6.28515625" style="1" customWidth="1"/>
    <col min="4" max="4" width="5.140625" style="1" customWidth="1"/>
    <col min="5" max="5" width="7.140625" style="1" customWidth="1"/>
    <col min="6" max="6" width="7.28515625" style="1" customWidth="1"/>
    <col min="7" max="7" width="5.85546875" style="1" customWidth="1"/>
    <col min="8" max="10" width="6" style="1" customWidth="1"/>
    <col min="11" max="16384" width="9.140625" style="1"/>
  </cols>
  <sheetData>
    <row r="1" spans="1:11" ht="15.75" thickBot="1" x14ac:dyDescent="0.3"/>
    <row r="2" spans="1:11" ht="14.45" customHeight="1" x14ac:dyDescent="0.25">
      <c r="A2" s="273" t="s">
        <v>0</v>
      </c>
      <c r="B2" s="255" t="s">
        <v>1</v>
      </c>
      <c r="C2" s="276"/>
      <c r="D2" s="276"/>
      <c r="E2" s="276"/>
      <c r="F2" s="276"/>
      <c r="G2" s="256" t="s">
        <v>6</v>
      </c>
      <c r="H2" s="256"/>
      <c r="I2" s="256"/>
      <c r="J2" s="257"/>
    </row>
    <row r="3" spans="1:11" ht="15.75" thickBot="1" x14ac:dyDescent="0.3">
      <c r="A3" s="274"/>
      <c r="B3" s="275"/>
      <c r="C3" s="246" t="s">
        <v>2</v>
      </c>
      <c r="D3" s="246" t="s">
        <v>3</v>
      </c>
      <c r="E3" s="246" t="s">
        <v>4</v>
      </c>
      <c r="F3" s="246" t="s">
        <v>5</v>
      </c>
      <c r="G3" s="247" t="s">
        <v>7</v>
      </c>
      <c r="H3" s="246" t="s">
        <v>8</v>
      </c>
      <c r="I3" s="246" t="s">
        <v>19</v>
      </c>
      <c r="J3" s="248" t="s">
        <v>9</v>
      </c>
    </row>
    <row r="4" spans="1:11" ht="18.75" x14ac:dyDescent="0.3">
      <c r="A4" s="53" t="s">
        <v>41</v>
      </c>
      <c r="B4" s="21"/>
      <c r="C4" s="22"/>
      <c r="D4" s="22"/>
      <c r="E4" s="22"/>
      <c r="F4" s="45"/>
      <c r="G4" s="22"/>
      <c r="H4" s="22"/>
      <c r="I4" s="22"/>
      <c r="J4" s="41"/>
    </row>
    <row r="5" spans="1:11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1" ht="45" x14ac:dyDescent="0.25">
      <c r="A6" s="138" t="s">
        <v>84</v>
      </c>
      <c r="B6" s="46"/>
      <c r="C6" s="16"/>
      <c r="D6" s="16"/>
      <c r="E6" s="213">
        <f>E7+E8+E9+E10+E12+E13+E14+E15+E17</f>
        <v>100.8626</v>
      </c>
      <c r="F6" s="218">
        <v>200</v>
      </c>
      <c r="G6" s="218">
        <v>15.5</v>
      </c>
      <c r="H6" s="218">
        <v>12.9</v>
      </c>
      <c r="I6" s="218">
        <v>31.7</v>
      </c>
      <c r="J6" s="219">
        <v>304.8</v>
      </c>
    </row>
    <row r="7" spans="1:11" x14ac:dyDescent="0.25">
      <c r="A7" s="127" t="s">
        <v>30</v>
      </c>
      <c r="B7" s="4">
        <v>554</v>
      </c>
      <c r="C7" s="2">
        <v>123</v>
      </c>
      <c r="D7" s="2">
        <v>120</v>
      </c>
      <c r="E7" s="6">
        <f>B7*C7/1000</f>
        <v>68.141999999999996</v>
      </c>
      <c r="F7" s="2"/>
      <c r="G7" s="2"/>
      <c r="H7" s="2"/>
      <c r="I7" s="2"/>
      <c r="J7" s="66"/>
    </row>
    <row r="8" spans="1:11" x14ac:dyDescent="0.25">
      <c r="A8" s="127" t="s">
        <v>31</v>
      </c>
      <c r="B8" s="4">
        <v>68</v>
      </c>
      <c r="C8" s="2">
        <v>6</v>
      </c>
      <c r="D8" s="2">
        <v>6</v>
      </c>
      <c r="E8" s="6">
        <f t="shared" ref="E8:E17" si="0">B8*C8/1000</f>
        <v>0.40799999999999997</v>
      </c>
      <c r="F8" s="2"/>
      <c r="G8" s="2"/>
      <c r="H8" s="2"/>
      <c r="I8" s="2"/>
      <c r="J8" s="66"/>
    </row>
    <row r="9" spans="1:11" x14ac:dyDescent="0.25">
      <c r="A9" s="125" t="s">
        <v>12</v>
      </c>
      <c r="B9" s="4">
        <v>94</v>
      </c>
      <c r="C9" s="32">
        <v>12</v>
      </c>
      <c r="D9" s="32">
        <v>12</v>
      </c>
      <c r="E9" s="6">
        <f t="shared" si="0"/>
        <v>1.1279999999999999</v>
      </c>
      <c r="F9" s="32"/>
      <c r="G9" s="32"/>
      <c r="H9" s="32"/>
      <c r="I9" s="32"/>
      <c r="J9" s="67"/>
    </row>
    <row r="10" spans="1:11" x14ac:dyDescent="0.25">
      <c r="A10" s="127" t="s">
        <v>32</v>
      </c>
      <c r="B10" s="4">
        <v>286</v>
      </c>
      <c r="C10" s="2">
        <v>24</v>
      </c>
      <c r="D10" s="2">
        <v>24</v>
      </c>
      <c r="E10" s="6">
        <f t="shared" si="0"/>
        <v>6.8639999999999999</v>
      </c>
      <c r="F10" s="2"/>
      <c r="G10" s="2"/>
      <c r="H10" s="2"/>
      <c r="I10" s="2"/>
      <c r="J10" s="66"/>
    </row>
    <row r="11" spans="1:11" x14ac:dyDescent="0.25">
      <c r="A11" s="155" t="s">
        <v>85</v>
      </c>
      <c r="B11" s="48"/>
      <c r="C11" s="11"/>
      <c r="D11" s="205">
        <v>30</v>
      </c>
      <c r="E11" s="6"/>
      <c r="F11" s="11"/>
      <c r="G11" s="11"/>
      <c r="H11" s="11"/>
      <c r="I11" s="11"/>
      <c r="J11" s="68"/>
    </row>
    <row r="12" spans="1:11" x14ac:dyDescent="0.25">
      <c r="A12" s="125" t="s">
        <v>39</v>
      </c>
      <c r="B12" s="4">
        <v>1005</v>
      </c>
      <c r="C12" s="32">
        <v>12</v>
      </c>
      <c r="D12" s="32">
        <v>12</v>
      </c>
      <c r="E12" s="6">
        <f t="shared" si="0"/>
        <v>12.06</v>
      </c>
      <c r="F12" s="32"/>
      <c r="G12" s="32"/>
      <c r="H12" s="32"/>
      <c r="I12" s="32"/>
      <c r="J12" s="67"/>
      <c r="K12" s="38"/>
    </row>
    <row r="13" spans="1:11" x14ac:dyDescent="0.25">
      <c r="A13" s="125" t="s">
        <v>12</v>
      </c>
      <c r="B13" s="4">
        <v>94</v>
      </c>
      <c r="C13" s="32">
        <v>6</v>
      </c>
      <c r="D13" s="32">
        <v>6</v>
      </c>
      <c r="E13" s="6">
        <f t="shared" si="0"/>
        <v>0.56399999999999995</v>
      </c>
      <c r="F13" s="20"/>
      <c r="G13" s="32"/>
      <c r="H13" s="32"/>
      <c r="I13" s="32"/>
      <c r="J13" s="67"/>
      <c r="K13" s="38"/>
    </row>
    <row r="14" spans="1:11" x14ac:dyDescent="0.25">
      <c r="A14" s="127" t="s">
        <v>24</v>
      </c>
      <c r="B14" s="4">
        <v>54</v>
      </c>
      <c r="C14" s="12">
        <v>12</v>
      </c>
      <c r="D14" s="12">
        <v>12</v>
      </c>
      <c r="E14" s="6">
        <f t="shared" si="0"/>
        <v>0.64800000000000002</v>
      </c>
      <c r="F14" s="12"/>
      <c r="G14" s="12"/>
      <c r="H14" s="12"/>
      <c r="I14" s="12"/>
      <c r="J14" s="70"/>
      <c r="K14" s="38"/>
    </row>
    <row r="15" spans="1:11" ht="30" x14ac:dyDescent="0.25">
      <c r="A15" s="125" t="s">
        <v>49</v>
      </c>
      <c r="B15" s="4">
        <v>1005</v>
      </c>
      <c r="C15" s="20">
        <v>4.2</v>
      </c>
      <c r="D15" s="20">
        <v>4.2</v>
      </c>
      <c r="E15" s="6">
        <f t="shared" si="0"/>
        <v>4.2210000000000001</v>
      </c>
      <c r="F15" s="20"/>
      <c r="G15" s="20"/>
      <c r="H15" s="20"/>
      <c r="I15" s="20"/>
      <c r="J15" s="146"/>
      <c r="K15" s="38"/>
    </row>
    <row r="16" spans="1:11" x14ac:dyDescent="0.25">
      <c r="A16" s="139" t="s">
        <v>86</v>
      </c>
      <c r="B16" s="4"/>
      <c r="C16" s="23"/>
      <c r="D16" s="23">
        <v>180</v>
      </c>
      <c r="E16" s="6"/>
      <c r="F16" s="12"/>
      <c r="G16" s="12"/>
      <c r="H16" s="12"/>
      <c r="I16" s="12"/>
      <c r="J16" s="70"/>
    </row>
    <row r="17" spans="1:10" x14ac:dyDescent="0.25">
      <c r="A17" s="127" t="s">
        <v>59</v>
      </c>
      <c r="B17" s="4">
        <v>338</v>
      </c>
      <c r="C17" s="12">
        <v>20.2</v>
      </c>
      <c r="D17" s="12">
        <v>20</v>
      </c>
      <c r="E17" s="6">
        <f t="shared" si="0"/>
        <v>6.8275999999999994</v>
      </c>
      <c r="F17" s="12"/>
      <c r="G17" s="12"/>
      <c r="H17" s="12"/>
      <c r="I17" s="12"/>
      <c r="J17" s="70"/>
    </row>
    <row r="18" spans="1:10" ht="14.45" customHeight="1" x14ac:dyDescent="0.25">
      <c r="A18" s="124" t="s">
        <v>60</v>
      </c>
      <c r="B18" s="4"/>
      <c r="C18" s="57"/>
      <c r="D18" s="57"/>
      <c r="E18" s="8">
        <f>E19+E20</f>
        <v>12.21</v>
      </c>
      <c r="F18" s="52">
        <v>40</v>
      </c>
      <c r="G18" s="7">
        <v>2.2999999999999998</v>
      </c>
      <c r="H18" s="7">
        <v>7.4</v>
      </c>
      <c r="I18" s="7">
        <v>14.5</v>
      </c>
      <c r="J18" s="69">
        <v>133.80000000000001</v>
      </c>
    </row>
    <row r="19" spans="1:10" ht="15.75" x14ac:dyDescent="0.25">
      <c r="A19" s="128" t="s">
        <v>20</v>
      </c>
      <c r="B19" s="4">
        <v>72</v>
      </c>
      <c r="C19" s="32">
        <v>30</v>
      </c>
      <c r="D19" s="32">
        <v>30</v>
      </c>
      <c r="E19" s="9">
        <f t="shared" ref="E19:E24" si="1">B19*C19/1000</f>
        <v>2.16</v>
      </c>
      <c r="F19" s="76"/>
      <c r="G19" s="76"/>
      <c r="H19" s="76"/>
      <c r="I19" s="76"/>
      <c r="J19" s="147"/>
    </row>
    <row r="20" spans="1:10" ht="15.6" customHeight="1" x14ac:dyDescent="0.25">
      <c r="A20" s="125" t="s">
        <v>39</v>
      </c>
      <c r="B20" s="4">
        <v>1005</v>
      </c>
      <c r="C20" s="32">
        <v>10</v>
      </c>
      <c r="D20" s="32">
        <v>10</v>
      </c>
      <c r="E20" s="6">
        <f t="shared" si="1"/>
        <v>10.050000000000001</v>
      </c>
      <c r="F20" s="20"/>
      <c r="G20" s="32"/>
      <c r="H20" s="32"/>
      <c r="I20" s="32"/>
      <c r="J20" s="67"/>
    </row>
    <row r="21" spans="1:10" ht="30" x14ac:dyDescent="0.25">
      <c r="A21" s="124" t="s">
        <v>87</v>
      </c>
      <c r="B21" s="4"/>
      <c r="C21" s="24"/>
      <c r="D21" s="24"/>
      <c r="E21" s="8">
        <f>E22+E23+E24</f>
        <v>7.7099999999999991</v>
      </c>
      <c r="F21" s="7">
        <v>200</v>
      </c>
      <c r="G21" s="7">
        <v>0.7</v>
      </c>
      <c r="H21" s="7">
        <v>0.1</v>
      </c>
      <c r="I21" s="7">
        <v>19.8</v>
      </c>
      <c r="J21" s="69">
        <v>82.9</v>
      </c>
    </row>
    <row r="22" spans="1:10" x14ac:dyDescent="0.25">
      <c r="A22" s="127" t="s">
        <v>38</v>
      </c>
      <c r="B22" s="4">
        <v>680</v>
      </c>
      <c r="C22" s="2">
        <v>1</v>
      </c>
      <c r="D22" s="2">
        <v>1</v>
      </c>
      <c r="E22" s="6">
        <f t="shared" si="1"/>
        <v>0.68</v>
      </c>
      <c r="F22" s="23"/>
      <c r="G22" s="23"/>
      <c r="H22" s="23"/>
      <c r="I22" s="23"/>
      <c r="J22" s="148"/>
    </row>
    <row r="23" spans="1:10" x14ac:dyDescent="0.25">
      <c r="A23" s="127" t="s">
        <v>73</v>
      </c>
      <c r="B23" s="4">
        <v>406</v>
      </c>
      <c r="C23" s="2">
        <v>15</v>
      </c>
      <c r="D23" s="2">
        <v>15</v>
      </c>
      <c r="E23" s="6">
        <f t="shared" si="1"/>
        <v>6.09</v>
      </c>
      <c r="F23" s="23"/>
      <c r="G23" s="23"/>
      <c r="H23" s="23"/>
      <c r="I23" s="23"/>
      <c r="J23" s="148"/>
    </row>
    <row r="24" spans="1:10" x14ac:dyDescent="0.25">
      <c r="A24" s="127" t="s">
        <v>12</v>
      </c>
      <c r="B24" s="4">
        <v>94</v>
      </c>
      <c r="C24" s="2">
        <v>10</v>
      </c>
      <c r="D24" s="2">
        <v>10</v>
      </c>
      <c r="E24" s="6">
        <f t="shared" si="1"/>
        <v>0.94</v>
      </c>
      <c r="F24" s="23"/>
      <c r="G24" s="23"/>
      <c r="H24" s="23"/>
      <c r="I24" s="23"/>
      <c r="J24" s="148"/>
    </row>
    <row r="25" spans="1:10" ht="30" x14ac:dyDescent="0.25">
      <c r="A25" s="124" t="s">
        <v>88</v>
      </c>
      <c r="B25" s="211">
        <v>123</v>
      </c>
      <c r="C25" s="24"/>
      <c r="D25" s="24"/>
      <c r="E25" s="206">
        <f>B25*F25/1000</f>
        <v>24.6</v>
      </c>
      <c r="F25" s="207">
        <v>200</v>
      </c>
      <c r="G25" s="207">
        <v>0.4</v>
      </c>
      <c r="H25" s="207">
        <v>0</v>
      </c>
      <c r="I25" s="207">
        <v>14.4</v>
      </c>
      <c r="J25" s="69">
        <v>59.2</v>
      </c>
    </row>
    <row r="26" spans="1:10" ht="15.75" thickBot="1" x14ac:dyDescent="0.3">
      <c r="A26" s="149"/>
      <c r="B26" s="150"/>
      <c r="C26" s="151"/>
      <c r="D26" s="151"/>
      <c r="E26" s="152"/>
      <c r="F26" s="153"/>
      <c r="G26" s="153"/>
      <c r="H26" s="153"/>
      <c r="I26" s="153"/>
      <c r="J26" s="154"/>
    </row>
    <row r="27" spans="1:10" s="63" customFormat="1" ht="15.75" x14ac:dyDescent="0.25">
      <c r="A27" s="142" t="s">
        <v>13</v>
      </c>
      <c r="B27" s="142"/>
      <c r="C27" s="142"/>
      <c r="D27" s="142"/>
      <c r="E27" s="143">
        <f>E6+E18+E21+E25</f>
        <v>145.3826</v>
      </c>
      <c r="F27" s="144">
        <f t="shared" ref="F27:J27" si="2">F6+F18+F21+F25</f>
        <v>640</v>
      </c>
      <c r="G27" s="144">
        <f t="shared" si="2"/>
        <v>18.899999999999999</v>
      </c>
      <c r="H27" s="144">
        <f t="shared" si="2"/>
        <v>20.400000000000002</v>
      </c>
      <c r="I27" s="144">
        <f t="shared" si="2"/>
        <v>80.400000000000006</v>
      </c>
      <c r="J27" s="233">
        <f t="shared" si="2"/>
        <v>580.70000000000005</v>
      </c>
    </row>
    <row r="29" spans="1:10" ht="19.899999999999999" customHeight="1" thickBot="1" x14ac:dyDescent="0.3"/>
    <row r="30" spans="1:10" x14ac:dyDescent="0.25">
      <c r="A30" s="273" t="s">
        <v>0</v>
      </c>
      <c r="B30" s="255" t="s">
        <v>1</v>
      </c>
      <c r="C30" s="276"/>
      <c r="D30" s="276"/>
      <c r="E30" s="276"/>
      <c r="F30" s="276"/>
      <c r="G30" s="256" t="s">
        <v>6</v>
      </c>
      <c r="H30" s="256"/>
      <c r="I30" s="256"/>
      <c r="J30" s="257"/>
    </row>
    <row r="31" spans="1:10" ht="15.75" thickBot="1" x14ac:dyDescent="0.3">
      <c r="A31" s="274"/>
      <c r="B31" s="275"/>
      <c r="C31" s="246" t="s">
        <v>2</v>
      </c>
      <c r="D31" s="246" t="s">
        <v>3</v>
      </c>
      <c r="E31" s="246" t="s">
        <v>4</v>
      </c>
      <c r="F31" s="246" t="s">
        <v>5</v>
      </c>
      <c r="G31" s="247" t="s">
        <v>7</v>
      </c>
      <c r="H31" s="246" t="s">
        <v>8</v>
      </c>
      <c r="I31" s="246" t="s">
        <v>19</v>
      </c>
      <c r="J31" s="248" t="s">
        <v>9</v>
      </c>
    </row>
    <row r="32" spans="1:10" ht="18.75" x14ac:dyDescent="0.3">
      <c r="A32" s="53" t="s">
        <v>41</v>
      </c>
      <c r="B32" s="21"/>
      <c r="C32" s="22"/>
      <c r="D32" s="22"/>
      <c r="E32" s="22"/>
      <c r="F32" s="45"/>
      <c r="G32" s="22"/>
      <c r="H32" s="22"/>
      <c r="I32" s="22"/>
      <c r="J32" s="41"/>
    </row>
    <row r="33" spans="1:10" ht="15.75" x14ac:dyDescent="0.25">
      <c r="A33" s="136" t="s">
        <v>15</v>
      </c>
      <c r="B33" s="26"/>
      <c r="C33" s="27"/>
      <c r="D33" s="27"/>
      <c r="E33" s="37"/>
      <c r="F33" s="28"/>
      <c r="G33" s="39"/>
      <c r="H33" s="39"/>
      <c r="I33" s="39"/>
      <c r="J33" s="145"/>
    </row>
    <row r="34" spans="1:10" ht="45" x14ac:dyDescent="0.25">
      <c r="A34" s="138" t="s">
        <v>84</v>
      </c>
      <c r="B34" s="46"/>
      <c r="C34" s="16"/>
      <c r="D34" s="16"/>
      <c r="E34" s="213">
        <f>E35+E36+E37+E38+E40+E41+E42+E43+E45</f>
        <v>113.0501</v>
      </c>
      <c r="F34" s="218">
        <v>220</v>
      </c>
      <c r="G34" s="218">
        <v>18.5</v>
      </c>
      <c r="H34" s="218">
        <v>14.4</v>
      </c>
      <c r="I34" s="218">
        <v>44</v>
      </c>
      <c r="J34" s="219">
        <v>379.7</v>
      </c>
    </row>
    <row r="35" spans="1:10" x14ac:dyDescent="0.25">
      <c r="A35" s="127" t="s">
        <v>30</v>
      </c>
      <c r="B35" s="4">
        <v>554</v>
      </c>
      <c r="C35" s="2">
        <v>140</v>
      </c>
      <c r="D35" s="2">
        <v>137</v>
      </c>
      <c r="E35" s="6">
        <f>B35*C35/1000</f>
        <v>77.56</v>
      </c>
      <c r="F35" s="2"/>
      <c r="G35" s="2"/>
      <c r="H35" s="2"/>
      <c r="I35" s="2"/>
      <c r="J35" s="66"/>
    </row>
    <row r="36" spans="1:10" x14ac:dyDescent="0.25">
      <c r="A36" s="127" t="s">
        <v>31</v>
      </c>
      <c r="B36" s="4">
        <v>68</v>
      </c>
      <c r="C36" s="2">
        <v>7</v>
      </c>
      <c r="D36" s="2">
        <v>7</v>
      </c>
      <c r="E36" s="6">
        <f t="shared" ref="E36:E38" si="3">B36*C36/1000</f>
        <v>0.47599999999999998</v>
      </c>
      <c r="F36" s="2"/>
      <c r="G36" s="2"/>
      <c r="H36" s="2"/>
      <c r="I36" s="2"/>
      <c r="J36" s="66"/>
    </row>
    <row r="37" spans="1:10" x14ac:dyDescent="0.25">
      <c r="A37" s="125" t="s">
        <v>12</v>
      </c>
      <c r="B37" s="4">
        <v>94</v>
      </c>
      <c r="C37" s="32">
        <v>14</v>
      </c>
      <c r="D37" s="32">
        <v>14</v>
      </c>
      <c r="E37" s="6">
        <f t="shared" si="3"/>
        <v>1.3160000000000001</v>
      </c>
      <c r="F37" s="32"/>
      <c r="G37" s="32"/>
      <c r="H37" s="32"/>
      <c r="I37" s="32"/>
      <c r="J37" s="67"/>
    </row>
    <row r="38" spans="1:10" x14ac:dyDescent="0.25">
      <c r="A38" s="127" t="s">
        <v>32</v>
      </c>
      <c r="B38" s="4">
        <v>286</v>
      </c>
      <c r="C38" s="2">
        <v>24</v>
      </c>
      <c r="D38" s="2">
        <v>24</v>
      </c>
      <c r="E38" s="6">
        <f t="shared" si="3"/>
        <v>6.8639999999999999</v>
      </c>
      <c r="F38" s="2"/>
      <c r="G38" s="2"/>
      <c r="H38" s="2"/>
      <c r="I38" s="2"/>
      <c r="J38" s="66"/>
    </row>
    <row r="39" spans="1:10" x14ac:dyDescent="0.25">
      <c r="A39" s="155" t="s">
        <v>85</v>
      </c>
      <c r="B39" s="48"/>
      <c r="C39" s="11"/>
      <c r="D39" s="205">
        <v>33</v>
      </c>
      <c r="E39" s="6"/>
      <c r="F39" s="11"/>
      <c r="G39" s="11"/>
      <c r="H39" s="11"/>
      <c r="I39" s="11"/>
      <c r="J39" s="68"/>
    </row>
    <row r="40" spans="1:10" x14ac:dyDescent="0.25">
      <c r="A40" s="125" t="s">
        <v>39</v>
      </c>
      <c r="B40" s="4">
        <v>1005</v>
      </c>
      <c r="C40" s="32">
        <v>14</v>
      </c>
      <c r="D40" s="32">
        <v>14</v>
      </c>
      <c r="E40" s="6">
        <f t="shared" ref="E40:E43" si="4">B40*C40/1000</f>
        <v>14.07</v>
      </c>
      <c r="F40" s="32"/>
      <c r="G40" s="32"/>
      <c r="H40" s="32"/>
      <c r="I40" s="32"/>
      <c r="J40" s="67"/>
    </row>
    <row r="41" spans="1:10" x14ac:dyDescent="0.25">
      <c r="A41" s="125" t="s">
        <v>12</v>
      </c>
      <c r="B41" s="4">
        <v>94</v>
      </c>
      <c r="C41" s="32">
        <v>7</v>
      </c>
      <c r="D41" s="32">
        <v>7</v>
      </c>
      <c r="E41" s="6">
        <f t="shared" si="4"/>
        <v>0.65800000000000003</v>
      </c>
      <c r="F41" s="20"/>
      <c r="G41" s="32"/>
      <c r="H41" s="32"/>
      <c r="I41" s="32"/>
      <c r="J41" s="67"/>
    </row>
    <row r="42" spans="1:10" x14ac:dyDescent="0.25">
      <c r="A42" s="127" t="s">
        <v>24</v>
      </c>
      <c r="B42" s="4">
        <v>54</v>
      </c>
      <c r="C42" s="12">
        <v>14</v>
      </c>
      <c r="D42" s="12">
        <v>14</v>
      </c>
      <c r="E42" s="6">
        <f t="shared" si="4"/>
        <v>0.75600000000000001</v>
      </c>
      <c r="F42" s="12"/>
      <c r="G42" s="12"/>
      <c r="H42" s="12"/>
      <c r="I42" s="12"/>
      <c r="J42" s="70"/>
    </row>
    <row r="43" spans="1:10" ht="30" x14ac:dyDescent="0.25">
      <c r="A43" s="125" t="s">
        <v>49</v>
      </c>
      <c r="B43" s="4">
        <v>1005</v>
      </c>
      <c r="C43" s="20">
        <v>4.5</v>
      </c>
      <c r="D43" s="20">
        <v>4.5</v>
      </c>
      <c r="E43" s="6">
        <f t="shared" si="4"/>
        <v>4.5225</v>
      </c>
      <c r="F43" s="20"/>
      <c r="G43" s="20"/>
      <c r="H43" s="20"/>
      <c r="I43" s="20"/>
      <c r="J43" s="146"/>
    </row>
    <row r="44" spans="1:10" x14ac:dyDescent="0.25">
      <c r="A44" s="139" t="s">
        <v>86</v>
      </c>
      <c r="B44" s="4"/>
      <c r="C44" s="23"/>
      <c r="D44" s="23">
        <v>200</v>
      </c>
      <c r="E44" s="6"/>
      <c r="F44" s="12"/>
      <c r="G44" s="12"/>
      <c r="H44" s="12"/>
      <c r="I44" s="12"/>
      <c r="J44" s="70"/>
    </row>
    <row r="45" spans="1:10" x14ac:dyDescent="0.25">
      <c r="A45" s="127" t="s">
        <v>59</v>
      </c>
      <c r="B45" s="4">
        <v>338</v>
      </c>
      <c r="C45" s="12">
        <v>20.2</v>
      </c>
      <c r="D45" s="12">
        <v>20</v>
      </c>
      <c r="E45" s="6">
        <f t="shared" ref="E45" si="5">B45*C45/1000</f>
        <v>6.8275999999999994</v>
      </c>
      <c r="F45" s="12"/>
      <c r="G45" s="12"/>
      <c r="H45" s="12"/>
      <c r="I45" s="12"/>
      <c r="J45" s="70"/>
    </row>
    <row r="46" spans="1:10" ht="16.149999999999999" customHeight="1" x14ac:dyDescent="0.25">
      <c r="A46" s="124" t="s">
        <v>60</v>
      </c>
      <c r="B46" s="4"/>
      <c r="C46" s="57"/>
      <c r="D46" s="57"/>
      <c r="E46" s="8">
        <f>E47+E48</f>
        <v>12.21</v>
      </c>
      <c r="F46" s="52">
        <v>40</v>
      </c>
      <c r="G46" s="7">
        <v>2.2999999999999998</v>
      </c>
      <c r="H46" s="7">
        <v>7.4</v>
      </c>
      <c r="I46" s="7">
        <v>14.5</v>
      </c>
      <c r="J46" s="69">
        <v>133.80000000000001</v>
      </c>
    </row>
    <row r="47" spans="1:10" ht="15.75" x14ac:dyDescent="0.25">
      <c r="A47" s="128" t="s">
        <v>20</v>
      </c>
      <c r="B47" s="4">
        <v>72</v>
      </c>
      <c r="C47" s="32">
        <v>30</v>
      </c>
      <c r="D47" s="32">
        <v>30</v>
      </c>
      <c r="E47" s="9">
        <f t="shared" ref="E47:E48" si="6">B47*C47/1000</f>
        <v>2.16</v>
      </c>
      <c r="F47" s="76"/>
      <c r="G47" s="76"/>
      <c r="H47" s="76"/>
      <c r="I47" s="76"/>
      <c r="J47" s="147"/>
    </row>
    <row r="48" spans="1:10" x14ac:dyDescent="0.25">
      <c r="A48" s="125" t="s">
        <v>39</v>
      </c>
      <c r="B48" s="4">
        <v>1005</v>
      </c>
      <c r="C48" s="32">
        <v>10</v>
      </c>
      <c r="D48" s="32">
        <v>10</v>
      </c>
      <c r="E48" s="6">
        <f t="shared" si="6"/>
        <v>10.050000000000001</v>
      </c>
      <c r="F48" s="20"/>
      <c r="G48" s="32"/>
      <c r="H48" s="32"/>
      <c r="I48" s="32"/>
      <c r="J48" s="67"/>
    </row>
    <row r="49" spans="1:10" ht="30" x14ac:dyDescent="0.25">
      <c r="A49" s="124" t="s">
        <v>87</v>
      </c>
      <c r="B49" s="4"/>
      <c r="C49" s="24"/>
      <c r="D49" s="24"/>
      <c r="E49" s="206">
        <f>E50+E51+E52</f>
        <v>8.39</v>
      </c>
      <c r="F49" s="207">
        <v>200</v>
      </c>
      <c r="G49" s="207">
        <v>0.7</v>
      </c>
      <c r="H49" s="207">
        <v>0.1</v>
      </c>
      <c r="I49" s="207">
        <v>19.8</v>
      </c>
      <c r="J49" s="208">
        <v>82.9</v>
      </c>
    </row>
    <row r="50" spans="1:10" x14ac:dyDescent="0.25">
      <c r="A50" s="127" t="s">
        <v>38</v>
      </c>
      <c r="B50" s="4">
        <v>680</v>
      </c>
      <c r="C50" s="2">
        <v>2</v>
      </c>
      <c r="D50" s="2">
        <v>2</v>
      </c>
      <c r="E50" s="6">
        <f t="shared" ref="E50:E52" si="7">B50*C50/1000</f>
        <v>1.36</v>
      </c>
      <c r="F50" s="23"/>
      <c r="G50" s="23"/>
      <c r="H50" s="23"/>
      <c r="I50" s="23"/>
      <c r="J50" s="148"/>
    </row>
    <row r="51" spans="1:10" x14ac:dyDescent="0.25">
      <c r="A51" s="127" t="s">
        <v>73</v>
      </c>
      <c r="B51" s="4">
        <v>406</v>
      </c>
      <c r="C51" s="2">
        <v>15</v>
      </c>
      <c r="D51" s="2">
        <v>15</v>
      </c>
      <c r="E51" s="6">
        <f t="shared" si="7"/>
        <v>6.09</v>
      </c>
      <c r="F51" s="23"/>
      <c r="G51" s="23"/>
      <c r="H51" s="23"/>
      <c r="I51" s="23"/>
      <c r="J51" s="148"/>
    </row>
    <row r="52" spans="1:10" x14ac:dyDescent="0.25">
      <c r="A52" s="127" t="s">
        <v>12</v>
      </c>
      <c r="B52" s="4">
        <v>94</v>
      </c>
      <c r="C52" s="2">
        <v>10</v>
      </c>
      <c r="D52" s="2">
        <v>10</v>
      </c>
      <c r="E52" s="6">
        <f t="shared" si="7"/>
        <v>0.94</v>
      </c>
      <c r="F52" s="23"/>
      <c r="G52" s="23"/>
      <c r="H52" s="23"/>
      <c r="I52" s="23"/>
      <c r="J52" s="148"/>
    </row>
    <row r="53" spans="1:10" ht="30" x14ac:dyDescent="0.25">
      <c r="A53" s="124" t="s">
        <v>88</v>
      </c>
      <c r="B53" s="211">
        <v>123</v>
      </c>
      <c r="C53" s="24"/>
      <c r="D53" s="24"/>
      <c r="E53" s="206">
        <f>B53*F53/1000</f>
        <v>12.3</v>
      </c>
      <c r="F53" s="207">
        <v>100</v>
      </c>
      <c r="G53" s="207">
        <v>0.4</v>
      </c>
      <c r="H53" s="207">
        <v>0</v>
      </c>
      <c r="I53" s="207">
        <v>14.4</v>
      </c>
      <c r="J53" s="208">
        <v>59.2</v>
      </c>
    </row>
    <row r="54" spans="1:10" ht="15.75" thickBot="1" x14ac:dyDescent="0.3">
      <c r="A54" s="149"/>
      <c r="B54" s="150"/>
      <c r="C54" s="151"/>
      <c r="D54" s="151"/>
      <c r="E54" s="152"/>
      <c r="F54" s="153"/>
      <c r="G54" s="153"/>
      <c r="H54" s="153"/>
      <c r="I54" s="153"/>
      <c r="J54" s="154"/>
    </row>
    <row r="55" spans="1:10" ht="15.75" x14ac:dyDescent="0.25">
      <c r="A55" s="142" t="s">
        <v>13</v>
      </c>
      <c r="B55" s="142"/>
      <c r="C55" s="142"/>
      <c r="D55" s="142"/>
      <c r="E55" s="143">
        <f>E34+E46+E49+E53</f>
        <v>145.95010000000002</v>
      </c>
      <c r="F55" s="144">
        <f t="shared" ref="F55:J55" si="8">F34+F46+F49+F53</f>
        <v>560</v>
      </c>
      <c r="G55" s="144">
        <f t="shared" si="8"/>
        <v>21.9</v>
      </c>
      <c r="H55" s="144">
        <f t="shared" si="8"/>
        <v>21.900000000000002</v>
      </c>
      <c r="I55" s="144">
        <f t="shared" si="8"/>
        <v>92.7</v>
      </c>
      <c r="J55" s="233">
        <f t="shared" si="8"/>
        <v>655.6</v>
      </c>
    </row>
  </sheetData>
  <mergeCells count="8">
    <mergeCell ref="A2:A3"/>
    <mergeCell ref="B2:B3"/>
    <mergeCell ref="C2:F2"/>
    <mergeCell ref="G2:J2"/>
    <mergeCell ref="A30:A31"/>
    <mergeCell ref="B30:B31"/>
    <mergeCell ref="C30:F30"/>
    <mergeCell ref="G30:J30"/>
  </mergeCells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8" workbookViewId="0">
      <selection activeCell="L29" sqref="L29"/>
    </sheetView>
  </sheetViews>
  <sheetFormatPr defaultColWidth="9.140625" defaultRowHeight="15" x14ac:dyDescent="0.25"/>
  <cols>
    <col min="1" max="1" width="31" style="1" customWidth="1"/>
    <col min="2" max="2" width="7" style="1" customWidth="1"/>
    <col min="3" max="3" width="6.28515625" style="1" customWidth="1"/>
    <col min="4" max="4" width="5.140625" style="1" customWidth="1"/>
    <col min="5" max="5" width="7.140625" style="1" customWidth="1"/>
    <col min="6" max="6" width="7.28515625" style="1" customWidth="1"/>
    <col min="7" max="7" width="6.42578125" style="1" customWidth="1"/>
    <col min="8" max="8" width="5.7109375" style="1" customWidth="1"/>
    <col min="9" max="9" width="6.5703125" style="1" customWidth="1"/>
    <col min="10" max="10" width="6.42578125" style="1" customWidth="1"/>
    <col min="11" max="16384" width="9.140625" style="1"/>
  </cols>
  <sheetData>
    <row r="1" spans="1:10" ht="15.75" thickBot="1" x14ac:dyDescent="0.3"/>
    <row r="2" spans="1:10" ht="14.45" customHeight="1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42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43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30" x14ac:dyDescent="0.25">
      <c r="A6" s="124" t="s">
        <v>89</v>
      </c>
      <c r="B6" s="4"/>
      <c r="C6" s="24"/>
      <c r="D6" s="24"/>
      <c r="E6" s="206">
        <f>E7+E8+E9+E10+E11+E12+E13+E14</f>
        <v>41.146999999999998</v>
      </c>
      <c r="F6" s="221">
        <v>100</v>
      </c>
      <c r="G6" s="207">
        <v>10.8</v>
      </c>
      <c r="H6" s="207">
        <v>10.9</v>
      </c>
      <c r="I6" s="207">
        <v>5.4</v>
      </c>
      <c r="J6" s="208">
        <v>162.9</v>
      </c>
    </row>
    <row r="7" spans="1:10" ht="30" x14ac:dyDescent="0.25">
      <c r="A7" s="127" t="s">
        <v>176</v>
      </c>
      <c r="B7" s="4">
        <v>337</v>
      </c>
      <c r="C7" s="2">
        <v>96</v>
      </c>
      <c r="D7" s="2">
        <v>65</v>
      </c>
      <c r="E7" s="6">
        <f t="shared" ref="E7:E17" si="0">B7*C7/1000</f>
        <v>32.351999999999997</v>
      </c>
      <c r="F7" s="23"/>
      <c r="G7" s="23"/>
      <c r="H7" s="23"/>
      <c r="I7" s="23"/>
      <c r="J7" s="148"/>
    </row>
    <row r="8" spans="1:10" x14ac:dyDescent="0.25">
      <c r="A8" s="127" t="s">
        <v>17</v>
      </c>
      <c r="B8" s="4">
        <v>91</v>
      </c>
      <c r="C8" s="2">
        <v>15</v>
      </c>
      <c r="D8" s="2">
        <v>15</v>
      </c>
      <c r="E8" s="6">
        <f t="shared" si="0"/>
        <v>1.365</v>
      </c>
      <c r="F8" s="23"/>
      <c r="G8" s="23"/>
      <c r="H8" s="23"/>
      <c r="I8" s="23"/>
      <c r="J8" s="148"/>
    </row>
    <row r="9" spans="1:10" x14ac:dyDescent="0.25">
      <c r="A9" s="127" t="s">
        <v>32</v>
      </c>
      <c r="B9" s="4">
        <v>286</v>
      </c>
      <c r="C9" s="2">
        <v>9</v>
      </c>
      <c r="D9" s="2">
        <v>9</v>
      </c>
      <c r="E9" s="6">
        <f t="shared" si="0"/>
        <v>2.5739999999999998</v>
      </c>
      <c r="F9" s="23"/>
      <c r="G9" s="23"/>
      <c r="H9" s="23"/>
      <c r="I9" s="23"/>
      <c r="J9" s="148"/>
    </row>
    <row r="10" spans="1:10" x14ac:dyDescent="0.25">
      <c r="A10" s="127" t="s">
        <v>10</v>
      </c>
      <c r="B10" s="4">
        <v>34</v>
      </c>
      <c r="C10" s="2">
        <v>31</v>
      </c>
      <c r="D10" s="2">
        <v>23</v>
      </c>
      <c r="E10" s="6">
        <f t="shared" si="0"/>
        <v>1.054</v>
      </c>
      <c r="F10" s="23"/>
      <c r="G10" s="23"/>
      <c r="H10" s="23"/>
      <c r="I10" s="23"/>
      <c r="J10" s="148"/>
    </row>
    <row r="11" spans="1:10" x14ac:dyDescent="0.25">
      <c r="A11" s="127" t="s">
        <v>26</v>
      </c>
      <c r="B11" s="4">
        <v>41</v>
      </c>
      <c r="C11" s="2">
        <v>12</v>
      </c>
      <c r="D11" s="2">
        <v>10</v>
      </c>
      <c r="E11" s="6">
        <f t="shared" si="0"/>
        <v>0.49199999999999999</v>
      </c>
      <c r="F11" s="23"/>
      <c r="G11" s="23"/>
      <c r="H11" s="23"/>
      <c r="I11" s="23"/>
      <c r="J11" s="148"/>
    </row>
    <row r="12" spans="1:10" x14ac:dyDescent="0.25">
      <c r="A12" s="127" t="s">
        <v>24</v>
      </c>
      <c r="B12" s="4">
        <v>54</v>
      </c>
      <c r="C12" s="2">
        <v>8</v>
      </c>
      <c r="D12" s="2">
        <v>8</v>
      </c>
      <c r="E12" s="6">
        <f t="shared" si="0"/>
        <v>0.432</v>
      </c>
      <c r="F12" s="23"/>
      <c r="G12" s="23"/>
      <c r="H12" s="23"/>
      <c r="I12" s="23"/>
      <c r="J12" s="148"/>
    </row>
    <row r="13" spans="1:10" x14ac:dyDescent="0.25">
      <c r="A13" s="127" t="s">
        <v>11</v>
      </c>
      <c r="B13" s="4">
        <v>311</v>
      </c>
      <c r="C13" s="2">
        <v>8</v>
      </c>
      <c r="D13" s="2">
        <v>8</v>
      </c>
      <c r="E13" s="6">
        <f t="shared" si="0"/>
        <v>2.488</v>
      </c>
      <c r="F13" s="23"/>
      <c r="G13" s="23"/>
      <c r="H13" s="23"/>
      <c r="I13" s="23"/>
      <c r="J13" s="148"/>
    </row>
    <row r="14" spans="1:10" x14ac:dyDescent="0.25">
      <c r="A14" s="127" t="s">
        <v>35</v>
      </c>
      <c r="B14" s="4">
        <v>195</v>
      </c>
      <c r="C14" s="2">
        <v>2</v>
      </c>
      <c r="D14" s="2">
        <v>2</v>
      </c>
      <c r="E14" s="6">
        <f t="shared" si="0"/>
        <v>0.39</v>
      </c>
      <c r="F14" s="23"/>
      <c r="G14" s="23"/>
      <c r="H14" s="23"/>
      <c r="I14" s="23"/>
      <c r="J14" s="148"/>
    </row>
    <row r="15" spans="1:10" ht="30" customHeight="1" x14ac:dyDescent="0.25">
      <c r="A15" s="156" t="s">
        <v>90</v>
      </c>
      <c r="B15" s="4"/>
      <c r="C15" s="24"/>
      <c r="D15" s="24"/>
      <c r="E15" s="206">
        <v>10.01</v>
      </c>
      <c r="F15" s="207">
        <v>150</v>
      </c>
      <c r="G15" s="207">
        <v>1.7</v>
      </c>
      <c r="H15" s="207">
        <v>4.5</v>
      </c>
      <c r="I15" s="207">
        <v>24.3</v>
      </c>
      <c r="J15" s="208">
        <v>148.6</v>
      </c>
    </row>
    <row r="16" spans="1:10" x14ac:dyDescent="0.25">
      <c r="A16" s="127" t="s">
        <v>52</v>
      </c>
      <c r="B16" s="4">
        <v>131</v>
      </c>
      <c r="C16" s="2">
        <v>38</v>
      </c>
      <c r="D16" s="2">
        <v>38</v>
      </c>
      <c r="E16" s="6">
        <f t="shared" si="0"/>
        <v>4.9779999999999998</v>
      </c>
      <c r="F16" s="23"/>
      <c r="G16" s="23"/>
      <c r="H16" s="23"/>
      <c r="I16" s="23"/>
      <c r="J16" s="148"/>
    </row>
    <row r="17" spans="1:10" x14ac:dyDescent="0.25">
      <c r="A17" s="141" t="s">
        <v>18</v>
      </c>
      <c r="B17" s="4">
        <v>1005</v>
      </c>
      <c r="C17" s="2">
        <v>5</v>
      </c>
      <c r="D17" s="2">
        <v>5</v>
      </c>
      <c r="E17" s="6">
        <f t="shared" si="0"/>
        <v>5.0250000000000004</v>
      </c>
      <c r="F17" s="23"/>
      <c r="G17" s="23"/>
      <c r="H17" s="23"/>
      <c r="I17" s="23"/>
      <c r="J17" s="148"/>
    </row>
    <row r="18" spans="1:10" ht="15.6" customHeight="1" x14ac:dyDescent="0.25">
      <c r="A18" s="124" t="s">
        <v>62</v>
      </c>
      <c r="B18" s="4"/>
      <c r="C18" s="24"/>
      <c r="D18" s="24"/>
      <c r="E18" s="8">
        <f>E19+E20+E21</f>
        <v>10.719999999999999</v>
      </c>
      <c r="F18" s="7">
        <v>200</v>
      </c>
      <c r="G18" s="7">
        <v>2.8</v>
      </c>
      <c r="H18" s="7">
        <v>2.5</v>
      </c>
      <c r="I18" s="7">
        <v>15.1</v>
      </c>
      <c r="J18" s="69">
        <v>94.1</v>
      </c>
    </row>
    <row r="19" spans="1:10" ht="15.6" customHeight="1" x14ac:dyDescent="0.25">
      <c r="A19" s="125" t="s">
        <v>38</v>
      </c>
      <c r="B19" s="4">
        <v>680</v>
      </c>
      <c r="C19" s="31">
        <v>1</v>
      </c>
      <c r="D19" s="31">
        <v>1</v>
      </c>
      <c r="E19" s="34">
        <f>B19*C19/1000</f>
        <v>0.68</v>
      </c>
      <c r="F19" s="33"/>
      <c r="G19" s="33"/>
      <c r="H19" s="33"/>
      <c r="I19" s="33"/>
      <c r="J19" s="126"/>
    </row>
    <row r="20" spans="1:10" ht="15.6" customHeight="1" x14ac:dyDescent="0.25">
      <c r="A20" s="125" t="s">
        <v>17</v>
      </c>
      <c r="B20" s="4">
        <v>91</v>
      </c>
      <c r="C20" s="31">
        <v>100</v>
      </c>
      <c r="D20" s="31">
        <v>100</v>
      </c>
      <c r="E20" s="34">
        <f>B20*C20/1000</f>
        <v>9.1</v>
      </c>
      <c r="F20" s="33"/>
      <c r="G20" s="33"/>
      <c r="H20" s="33"/>
      <c r="I20" s="33"/>
      <c r="J20" s="126"/>
    </row>
    <row r="21" spans="1:10" ht="15.6" customHeight="1" x14ac:dyDescent="0.25">
      <c r="A21" s="128" t="s">
        <v>12</v>
      </c>
      <c r="B21" s="4">
        <v>94</v>
      </c>
      <c r="C21" s="31">
        <v>10</v>
      </c>
      <c r="D21" s="31">
        <v>10</v>
      </c>
      <c r="E21" s="34">
        <f t="shared" ref="E21" si="1">B21*C21/1000</f>
        <v>0.94</v>
      </c>
      <c r="F21" s="33"/>
      <c r="G21" s="33"/>
      <c r="H21" s="33"/>
      <c r="I21" s="33"/>
      <c r="J21" s="126"/>
    </row>
    <row r="22" spans="1:10" ht="15.75" x14ac:dyDescent="0.25">
      <c r="A22" s="124" t="s">
        <v>54</v>
      </c>
      <c r="B22" s="4">
        <v>72</v>
      </c>
      <c r="C22" s="57"/>
      <c r="D22" s="57"/>
      <c r="E22" s="8">
        <f>B22*F22/1000</f>
        <v>1.44</v>
      </c>
      <c r="F22" s="29">
        <v>20</v>
      </c>
      <c r="G22" s="7">
        <v>0.7</v>
      </c>
      <c r="H22" s="7">
        <v>0.1</v>
      </c>
      <c r="I22" s="7">
        <v>9.4</v>
      </c>
      <c r="J22" s="69">
        <v>41.3</v>
      </c>
    </row>
    <row r="23" spans="1:10" ht="15.75" x14ac:dyDescent="0.25">
      <c r="A23" s="159" t="s">
        <v>53</v>
      </c>
      <c r="B23" s="4">
        <v>72</v>
      </c>
      <c r="C23" s="57"/>
      <c r="D23" s="57"/>
      <c r="E23" s="8">
        <f>B23*F23/1000</f>
        <v>1.44</v>
      </c>
      <c r="F23" s="29">
        <v>20</v>
      </c>
      <c r="G23" s="7">
        <v>1</v>
      </c>
      <c r="H23" s="7">
        <v>0.3</v>
      </c>
      <c r="I23" s="7">
        <v>8.1</v>
      </c>
      <c r="J23" s="69">
        <v>38.9</v>
      </c>
    </row>
    <row r="24" spans="1:10" ht="30" x14ac:dyDescent="0.25">
      <c r="A24" s="89" t="s">
        <v>68</v>
      </c>
      <c r="B24" s="209">
        <v>123</v>
      </c>
      <c r="C24" s="57"/>
      <c r="D24" s="57"/>
      <c r="E24" s="220">
        <f>B24*F24/1000</f>
        <v>24.6</v>
      </c>
      <c r="F24" s="207">
        <v>200</v>
      </c>
      <c r="G24" s="207">
        <v>0.4</v>
      </c>
      <c r="H24" s="207">
        <v>0</v>
      </c>
      <c r="I24" s="207">
        <v>14.4</v>
      </c>
      <c r="J24" s="208">
        <v>59.2</v>
      </c>
    </row>
    <row r="25" spans="1:10" s="160" customFormat="1" ht="15.75" thickBot="1" x14ac:dyDescent="0.3">
      <c r="A25" s="157" t="s">
        <v>13</v>
      </c>
      <c r="B25" s="150"/>
      <c r="C25" s="150"/>
      <c r="D25" s="150"/>
      <c r="E25" s="158">
        <f t="shared" ref="E25:J25" si="2">E6+E15+E18+E22+E23+E24</f>
        <v>89.356999999999999</v>
      </c>
      <c r="F25" s="162">
        <f t="shared" si="2"/>
        <v>690</v>
      </c>
      <c r="G25" s="162">
        <f t="shared" si="2"/>
        <v>17.399999999999999</v>
      </c>
      <c r="H25" s="162">
        <f t="shared" si="2"/>
        <v>18.3</v>
      </c>
      <c r="I25" s="162">
        <f t="shared" si="2"/>
        <v>76.7</v>
      </c>
      <c r="J25" s="234">
        <f t="shared" si="2"/>
        <v>545</v>
      </c>
    </row>
    <row r="27" spans="1:10" ht="15.75" thickBot="1" x14ac:dyDescent="0.3"/>
    <row r="28" spans="1:10" x14ac:dyDescent="0.25">
      <c r="A28" s="277" t="s">
        <v>0</v>
      </c>
      <c r="B28" s="279" t="s">
        <v>1</v>
      </c>
      <c r="C28" s="281"/>
      <c r="D28" s="281"/>
      <c r="E28" s="281"/>
      <c r="F28" s="281"/>
      <c r="G28" s="282" t="s">
        <v>6</v>
      </c>
      <c r="H28" s="282"/>
      <c r="I28" s="282"/>
      <c r="J28" s="283"/>
    </row>
    <row r="29" spans="1:10" ht="15.75" thickBot="1" x14ac:dyDescent="0.3">
      <c r="A29" s="278"/>
      <c r="B29" s="280"/>
      <c r="C29" s="42" t="s">
        <v>2</v>
      </c>
      <c r="D29" s="42" t="s">
        <v>3</v>
      </c>
      <c r="E29" s="42" t="s">
        <v>4</v>
      </c>
      <c r="F29" s="42" t="s">
        <v>5</v>
      </c>
      <c r="G29" s="43" t="s">
        <v>7</v>
      </c>
      <c r="H29" s="42" t="s">
        <v>8</v>
      </c>
      <c r="I29" s="42" t="s">
        <v>19</v>
      </c>
      <c r="J29" s="44" t="s">
        <v>9</v>
      </c>
    </row>
    <row r="30" spans="1:10" ht="18.75" x14ac:dyDescent="0.3">
      <c r="A30" s="53" t="s">
        <v>43</v>
      </c>
      <c r="B30" s="21"/>
      <c r="C30" s="22"/>
      <c r="D30" s="22"/>
      <c r="E30" s="22"/>
      <c r="F30" s="45"/>
      <c r="G30" s="22"/>
      <c r="H30" s="22"/>
      <c r="I30" s="22"/>
      <c r="J30" s="41"/>
    </row>
    <row r="31" spans="1:10" ht="15.75" x14ac:dyDescent="0.25">
      <c r="A31" s="136" t="s">
        <v>15</v>
      </c>
      <c r="B31" s="26"/>
      <c r="C31" s="27"/>
      <c r="D31" s="27"/>
      <c r="E31" s="37"/>
      <c r="F31" s="28"/>
      <c r="G31" s="39"/>
      <c r="H31" s="39"/>
      <c r="I31" s="39"/>
      <c r="J31" s="145"/>
    </row>
    <row r="32" spans="1:10" ht="30" x14ac:dyDescent="0.25">
      <c r="A32" s="124" t="s">
        <v>89</v>
      </c>
      <c r="B32" s="4"/>
      <c r="C32" s="24"/>
      <c r="D32" s="24"/>
      <c r="E32" s="206">
        <f>E33+E34+E35+E36+E37+E38+E39+E40</f>
        <v>41.146999999999998</v>
      </c>
      <c r="F32" s="221">
        <v>100</v>
      </c>
      <c r="G32" s="207">
        <v>10.8</v>
      </c>
      <c r="H32" s="207">
        <v>10.9</v>
      </c>
      <c r="I32" s="207">
        <v>5.4</v>
      </c>
      <c r="J32" s="208">
        <v>162.9</v>
      </c>
    </row>
    <row r="33" spans="1:12" ht="30" x14ac:dyDescent="0.25">
      <c r="A33" s="127" t="s">
        <v>176</v>
      </c>
      <c r="B33" s="4">
        <v>337</v>
      </c>
      <c r="C33" s="2">
        <v>96</v>
      </c>
      <c r="D33" s="2">
        <v>65</v>
      </c>
      <c r="E33" s="6">
        <f t="shared" ref="E33:E40" si="3">B33*C33/1000</f>
        <v>32.351999999999997</v>
      </c>
      <c r="F33" s="23"/>
      <c r="G33" s="23"/>
      <c r="H33" s="23"/>
      <c r="I33" s="23"/>
      <c r="J33" s="148"/>
    </row>
    <row r="34" spans="1:12" x14ac:dyDescent="0.25">
      <c r="A34" s="127" t="s">
        <v>17</v>
      </c>
      <c r="B34" s="4">
        <v>91</v>
      </c>
      <c r="C34" s="2">
        <v>15</v>
      </c>
      <c r="D34" s="2">
        <v>15</v>
      </c>
      <c r="E34" s="6">
        <f t="shared" si="3"/>
        <v>1.365</v>
      </c>
      <c r="F34" s="23"/>
      <c r="G34" s="23"/>
      <c r="H34" s="23"/>
      <c r="I34" s="23"/>
      <c r="J34" s="148"/>
    </row>
    <row r="35" spans="1:12" x14ac:dyDescent="0.25">
      <c r="A35" s="127" t="s">
        <v>32</v>
      </c>
      <c r="B35" s="4">
        <v>286</v>
      </c>
      <c r="C35" s="2">
        <v>9</v>
      </c>
      <c r="D35" s="2">
        <v>9</v>
      </c>
      <c r="E35" s="6">
        <f t="shared" si="3"/>
        <v>2.5739999999999998</v>
      </c>
      <c r="F35" s="23"/>
      <c r="G35" s="23"/>
      <c r="H35" s="23"/>
      <c r="I35" s="23"/>
      <c r="J35" s="148"/>
    </row>
    <row r="36" spans="1:12" x14ac:dyDescent="0.25">
      <c r="A36" s="127" t="s">
        <v>10</v>
      </c>
      <c r="B36" s="4">
        <v>34</v>
      </c>
      <c r="C36" s="2">
        <v>31</v>
      </c>
      <c r="D36" s="2">
        <v>23</v>
      </c>
      <c r="E36" s="6">
        <f t="shared" si="3"/>
        <v>1.054</v>
      </c>
      <c r="F36" s="23"/>
      <c r="G36" s="23"/>
      <c r="H36" s="23"/>
      <c r="I36" s="23"/>
      <c r="J36" s="148"/>
    </row>
    <row r="37" spans="1:12" x14ac:dyDescent="0.25">
      <c r="A37" s="127" t="s">
        <v>26</v>
      </c>
      <c r="B37" s="4">
        <v>41</v>
      </c>
      <c r="C37" s="2">
        <v>12</v>
      </c>
      <c r="D37" s="2">
        <v>10</v>
      </c>
      <c r="E37" s="6">
        <f t="shared" si="3"/>
        <v>0.49199999999999999</v>
      </c>
      <c r="F37" s="23"/>
      <c r="G37" s="23"/>
      <c r="H37" s="23"/>
      <c r="I37" s="23"/>
      <c r="J37" s="148"/>
      <c r="L37" s="1">
        <v>0</v>
      </c>
    </row>
    <row r="38" spans="1:12" x14ac:dyDescent="0.25">
      <c r="A38" s="127" t="s">
        <v>24</v>
      </c>
      <c r="B38" s="4">
        <v>54</v>
      </c>
      <c r="C38" s="2">
        <v>8</v>
      </c>
      <c r="D38" s="2">
        <v>8</v>
      </c>
      <c r="E38" s="6">
        <f t="shared" si="3"/>
        <v>0.432</v>
      </c>
      <c r="F38" s="23"/>
      <c r="G38" s="23"/>
      <c r="H38" s="23"/>
      <c r="I38" s="23"/>
      <c r="J38" s="148"/>
    </row>
    <row r="39" spans="1:12" x14ac:dyDescent="0.25">
      <c r="A39" s="127" t="s">
        <v>11</v>
      </c>
      <c r="B39" s="4">
        <v>311</v>
      </c>
      <c r="C39" s="2">
        <v>8</v>
      </c>
      <c r="D39" s="2">
        <v>8</v>
      </c>
      <c r="E39" s="6">
        <f t="shared" si="3"/>
        <v>2.488</v>
      </c>
      <c r="F39" s="23"/>
      <c r="G39" s="23"/>
      <c r="H39" s="23"/>
      <c r="I39" s="23"/>
      <c r="J39" s="148"/>
    </row>
    <row r="40" spans="1:12" x14ac:dyDescent="0.25">
      <c r="A40" s="127" t="s">
        <v>35</v>
      </c>
      <c r="B40" s="4">
        <v>195</v>
      </c>
      <c r="C40" s="2">
        <v>2</v>
      </c>
      <c r="D40" s="2">
        <v>2</v>
      </c>
      <c r="E40" s="6">
        <f t="shared" si="3"/>
        <v>0.39</v>
      </c>
      <c r="F40" s="23"/>
      <c r="G40" s="23"/>
      <c r="H40" s="23"/>
      <c r="I40" s="23"/>
      <c r="J40" s="148"/>
    </row>
    <row r="41" spans="1:12" ht="30" x14ac:dyDescent="0.25">
      <c r="A41" s="156" t="s">
        <v>90</v>
      </c>
      <c r="B41" s="4"/>
      <c r="C41" s="24"/>
      <c r="D41" s="24"/>
      <c r="E41" s="206">
        <f>E42+E43</f>
        <v>11.925000000000001</v>
      </c>
      <c r="F41" s="207">
        <v>180</v>
      </c>
      <c r="G41" s="207">
        <v>2</v>
      </c>
      <c r="H41" s="207">
        <v>5.4</v>
      </c>
      <c r="I41" s="207">
        <v>29.2</v>
      </c>
      <c r="J41" s="208">
        <v>173.4</v>
      </c>
    </row>
    <row r="42" spans="1:12" x14ac:dyDescent="0.25">
      <c r="A42" s="127" t="s">
        <v>52</v>
      </c>
      <c r="B42" s="4">
        <v>131</v>
      </c>
      <c r="C42" s="2">
        <v>45</v>
      </c>
      <c r="D42" s="2">
        <v>45</v>
      </c>
      <c r="E42" s="6">
        <f t="shared" ref="E42:E43" si="4">B42*C42/1000</f>
        <v>5.8949999999999996</v>
      </c>
      <c r="F42" s="23"/>
      <c r="G42" s="23"/>
      <c r="H42" s="23"/>
      <c r="I42" s="23"/>
      <c r="J42" s="148"/>
    </row>
    <row r="43" spans="1:12" x14ac:dyDescent="0.25">
      <c r="A43" s="141" t="s">
        <v>18</v>
      </c>
      <c r="B43" s="4">
        <v>1005</v>
      </c>
      <c r="C43" s="2">
        <v>6</v>
      </c>
      <c r="D43" s="2">
        <v>6</v>
      </c>
      <c r="E43" s="6">
        <f t="shared" si="4"/>
        <v>6.03</v>
      </c>
      <c r="F43" s="23"/>
      <c r="G43" s="23"/>
      <c r="H43" s="23"/>
      <c r="I43" s="23"/>
      <c r="J43" s="148"/>
    </row>
    <row r="44" spans="1:12" x14ac:dyDescent="0.25">
      <c r="A44" s="124" t="s">
        <v>62</v>
      </c>
      <c r="B44" s="4"/>
      <c r="C44" s="24"/>
      <c r="D44" s="24"/>
      <c r="E44" s="8">
        <f>E45+E46+E47</f>
        <v>11.399999999999999</v>
      </c>
      <c r="F44" s="7">
        <v>200</v>
      </c>
      <c r="G44" s="7">
        <v>2.8</v>
      </c>
      <c r="H44" s="7">
        <v>2.5</v>
      </c>
      <c r="I44" s="7">
        <v>15.1</v>
      </c>
      <c r="J44" s="69">
        <v>94.1</v>
      </c>
    </row>
    <row r="45" spans="1:12" x14ac:dyDescent="0.25">
      <c r="A45" s="125" t="s">
        <v>38</v>
      </c>
      <c r="B45" s="4">
        <v>680</v>
      </c>
      <c r="C45" s="31">
        <v>2</v>
      </c>
      <c r="D45" s="31">
        <v>2</v>
      </c>
      <c r="E45" s="34">
        <f>B45*C45/1000</f>
        <v>1.36</v>
      </c>
      <c r="F45" s="33"/>
      <c r="G45" s="33"/>
      <c r="H45" s="33"/>
      <c r="I45" s="33"/>
      <c r="J45" s="126"/>
    </row>
    <row r="46" spans="1:12" x14ac:dyDescent="0.25">
      <c r="A46" s="125" t="s">
        <v>17</v>
      </c>
      <c r="B46" s="4">
        <v>91</v>
      </c>
      <c r="C46" s="31">
        <v>100</v>
      </c>
      <c r="D46" s="31">
        <v>100</v>
      </c>
      <c r="E46" s="34">
        <f>B46*C46/1000</f>
        <v>9.1</v>
      </c>
      <c r="F46" s="33"/>
      <c r="G46" s="33"/>
      <c r="H46" s="33"/>
      <c r="I46" s="33"/>
      <c r="J46" s="126"/>
    </row>
    <row r="47" spans="1:12" x14ac:dyDescent="0.25">
      <c r="A47" s="128" t="s">
        <v>12</v>
      </c>
      <c r="B47" s="4">
        <v>94</v>
      </c>
      <c r="C47" s="31">
        <v>10</v>
      </c>
      <c r="D47" s="31">
        <v>10</v>
      </c>
      <c r="E47" s="34">
        <f t="shared" ref="E47" si="5">B47*C47/1000</f>
        <v>0.94</v>
      </c>
      <c r="F47" s="33"/>
      <c r="G47" s="33"/>
      <c r="H47" s="33"/>
      <c r="I47" s="33"/>
      <c r="J47" s="126"/>
    </row>
    <row r="48" spans="1:12" ht="15.75" x14ac:dyDescent="0.25">
      <c r="A48" s="124" t="s">
        <v>54</v>
      </c>
      <c r="B48" s="4">
        <v>72</v>
      </c>
      <c r="C48" s="57"/>
      <c r="D48" s="57"/>
      <c r="E48" s="8">
        <f>B48*F48/1000</f>
        <v>1.44</v>
      </c>
      <c r="F48" s="29">
        <v>20</v>
      </c>
      <c r="G48" s="7">
        <v>0.7</v>
      </c>
      <c r="H48" s="7">
        <v>0.1</v>
      </c>
      <c r="I48" s="7">
        <v>9.4</v>
      </c>
      <c r="J48" s="69">
        <v>41.3</v>
      </c>
    </row>
    <row r="49" spans="1:10" ht="15.75" x14ac:dyDescent="0.25">
      <c r="A49" s="159" t="s">
        <v>53</v>
      </c>
      <c r="B49" s="4">
        <v>72</v>
      </c>
      <c r="C49" s="57"/>
      <c r="D49" s="57"/>
      <c r="E49" s="8">
        <f>B49*F49/1000</f>
        <v>1.44</v>
      </c>
      <c r="F49" s="29">
        <v>20</v>
      </c>
      <c r="G49" s="7">
        <v>1</v>
      </c>
      <c r="H49" s="7">
        <v>0.3</v>
      </c>
      <c r="I49" s="7">
        <v>8.1</v>
      </c>
      <c r="J49" s="69">
        <v>38.9</v>
      </c>
    </row>
    <row r="50" spans="1:10" ht="30" x14ac:dyDescent="0.25">
      <c r="A50" s="89" t="s">
        <v>68</v>
      </c>
      <c r="B50" s="209">
        <v>123</v>
      </c>
      <c r="C50" s="57"/>
      <c r="D50" s="57"/>
      <c r="E50" s="220">
        <f>B50*F50/1000</f>
        <v>12.3</v>
      </c>
      <c r="F50" s="207">
        <v>100</v>
      </c>
      <c r="G50" s="207">
        <v>0.4</v>
      </c>
      <c r="H50" s="207">
        <v>0</v>
      </c>
      <c r="I50" s="207">
        <v>14.4</v>
      </c>
      <c r="J50" s="208">
        <v>59.2</v>
      </c>
    </row>
    <row r="51" spans="1:10" ht="15.75" thickBot="1" x14ac:dyDescent="0.3">
      <c r="A51" s="157" t="s">
        <v>13</v>
      </c>
      <c r="B51" s="150"/>
      <c r="C51" s="150"/>
      <c r="D51" s="150"/>
      <c r="E51" s="158">
        <f>E32+E41+E44+E48+E49+E50</f>
        <v>79.652000000000001</v>
      </c>
      <c r="F51" s="162">
        <f t="shared" ref="F51:J51" si="6">F32+F41+F44+F48+F49+F50</f>
        <v>620</v>
      </c>
      <c r="G51" s="162">
        <f t="shared" si="6"/>
        <v>17.7</v>
      </c>
      <c r="H51" s="162">
        <f t="shared" si="6"/>
        <v>19.200000000000003</v>
      </c>
      <c r="I51" s="162">
        <f t="shared" si="6"/>
        <v>81.600000000000009</v>
      </c>
      <c r="J51" s="162">
        <f t="shared" si="6"/>
        <v>569.79999999999995</v>
      </c>
    </row>
  </sheetData>
  <mergeCells count="8">
    <mergeCell ref="A2:A3"/>
    <mergeCell ref="B2:B3"/>
    <mergeCell ref="C2:F2"/>
    <mergeCell ref="G2:J2"/>
    <mergeCell ref="A28:A29"/>
    <mergeCell ref="B28:B29"/>
    <mergeCell ref="C28:F28"/>
    <mergeCell ref="G28:J28"/>
  </mergeCells>
  <pageMargins left="0.31496062992125984" right="0.15748031496062992" top="0.27559055118110237" bottom="0.31496062992125984" header="0.23622047244094491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workbookViewId="0">
      <selection activeCell="E20" sqref="E20"/>
    </sheetView>
  </sheetViews>
  <sheetFormatPr defaultColWidth="9.140625" defaultRowHeight="15" x14ac:dyDescent="0.25"/>
  <cols>
    <col min="1" max="1" width="32.140625" style="1" customWidth="1"/>
    <col min="2" max="2" width="6.140625" style="1" customWidth="1"/>
    <col min="3" max="3" width="5.85546875" style="1" customWidth="1"/>
    <col min="4" max="4" width="5.140625" style="1" customWidth="1"/>
    <col min="5" max="5" width="8" style="1" customWidth="1"/>
    <col min="6" max="6" width="6.85546875" style="1" customWidth="1"/>
    <col min="7" max="7" width="6.42578125" style="1" customWidth="1"/>
    <col min="8" max="8" width="5.7109375" style="1" customWidth="1"/>
    <col min="9" max="9" width="7" style="1" customWidth="1"/>
    <col min="10" max="10" width="6.42578125" style="1" customWidth="1"/>
    <col min="11" max="16384" width="9.140625" style="1"/>
  </cols>
  <sheetData>
    <row r="1" spans="1:10" ht="15.75" thickBot="1" x14ac:dyDescent="0.3"/>
    <row r="2" spans="1:10" ht="14.45" customHeight="1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15.7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103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45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39"/>
      <c r="H5" s="39"/>
      <c r="I5" s="39"/>
      <c r="J5" s="145"/>
    </row>
    <row r="6" spans="1:10" ht="30" x14ac:dyDescent="0.25">
      <c r="A6" s="124" t="s">
        <v>91</v>
      </c>
      <c r="B6" s="4"/>
      <c r="C6" s="7"/>
      <c r="D6" s="7"/>
      <c r="E6" s="206">
        <f>E7+E8+E9+E10</f>
        <v>24.847000000000001</v>
      </c>
      <c r="F6" s="221">
        <v>200</v>
      </c>
      <c r="G6" s="207">
        <v>4.8</v>
      </c>
      <c r="H6" s="207">
        <v>6.9</v>
      </c>
      <c r="I6" s="207">
        <v>28</v>
      </c>
      <c r="J6" s="208">
        <v>193.3</v>
      </c>
    </row>
    <row r="7" spans="1:10" x14ac:dyDescent="0.25">
      <c r="A7" s="127" t="s">
        <v>92</v>
      </c>
      <c r="B7" s="4">
        <v>90</v>
      </c>
      <c r="C7" s="12">
        <v>25</v>
      </c>
      <c r="D7" s="12">
        <v>25</v>
      </c>
      <c r="E7" s="9">
        <f>B7*C7/1000</f>
        <v>2.25</v>
      </c>
      <c r="F7" s="12"/>
      <c r="G7" s="12"/>
      <c r="H7" s="12"/>
      <c r="I7" s="12"/>
      <c r="J7" s="70"/>
    </row>
    <row r="8" spans="1:10" x14ac:dyDescent="0.25">
      <c r="A8" s="125" t="s">
        <v>17</v>
      </c>
      <c r="B8" s="4">
        <v>91</v>
      </c>
      <c r="C8" s="32">
        <v>190</v>
      </c>
      <c r="D8" s="32">
        <v>190</v>
      </c>
      <c r="E8" s="9">
        <f t="shared" ref="E8:E14" si="0">B8*C8/1000</f>
        <v>17.29</v>
      </c>
      <c r="F8" s="60"/>
      <c r="G8" s="33"/>
      <c r="H8" s="33"/>
      <c r="I8" s="33"/>
      <c r="J8" s="126"/>
    </row>
    <row r="9" spans="1:10" x14ac:dyDescent="0.25">
      <c r="A9" s="125" t="s">
        <v>12</v>
      </c>
      <c r="B9" s="4">
        <v>94</v>
      </c>
      <c r="C9" s="32">
        <v>3</v>
      </c>
      <c r="D9" s="32">
        <v>3</v>
      </c>
      <c r="E9" s="9">
        <f t="shared" si="0"/>
        <v>0.28199999999999997</v>
      </c>
      <c r="F9" s="33"/>
      <c r="G9" s="33"/>
      <c r="H9" s="33"/>
      <c r="I9" s="33"/>
      <c r="J9" s="126"/>
    </row>
    <row r="10" spans="1:10" x14ac:dyDescent="0.25">
      <c r="A10" s="127" t="s">
        <v>71</v>
      </c>
      <c r="B10" s="4">
        <v>1005</v>
      </c>
      <c r="C10" s="12">
        <v>5</v>
      </c>
      <c r="D10" s="12">
        <v>5</v>
      </c>
      <c r="E10" s="9">
        <f t="shared" si="0"/>
        <v>5.0250000000000004</v>
      </c>
      <c r="F10" s="5"/>
      <c r="G10" s="5"/>
      <c r="H10" s="5"/>
      <c r="I10" s="5"/>
      <c r="J10" s="161"/>
    </row>
    <row r="11" spans="1:10" x14ac:dyDescent="0.25">
      <c r="A11" s="124" t="s">
        <v>80</v>
      </c>
      <c r="B11" s="4"/>
      <c r="C11" s="7"/>
      <c r="D11" s="7"/>
      <c r="E11" s="8">
        <f>E12+E13+E14</f>
        <v>12.532</v>
      </c>
      <c r="F11" s="7">
        <v>200</v>
      </c>
      <c r="G11" s="7">
        <v>2.2999999999999998</v>
      </c>
      <c r="H11" s="7">
        <v>2.5</v>
      </c>
      <c r="I11" s="7">
        <v>14.8</v>
      </c>
      <c r="J11" s="69">
        <v>90.9</v>
      </c>
    </row>
    <row r="12" spans="1:10" x14ac:dyDescent="0.25">
      <c r="A12" s="127" t="s">
        <v>67</v>
      </c>
      <c r="B12" s="4">
        <v>623</v>
      </c>
      <c r="C12" s="12">
        <v>4</v>
      </c>
      <c r="D12" s="12">
        <v>4</v>
      </c>
      <c r="E12" s="9">
        <f t="shared" si="0"/>
        <v>2.492</v>
      </c>
      <c r="F12" s="23"/>
      <c r="G12" s="23"/>
      <c r="H12" s="23"/>
      <c r="I12" s="23"/>
      <c r="J12" s="148"/>
    </row>
    <row r="13" spans="1:10" x14ac:dyDescent="0.25">
      <c r="A13" s="127" t="s">
        <v>12</v>
      </c>
      <c r="B13" s="4">
        <v>94</v>
      </c>
      <c r="C13" s="12">
        <v>10</v>
      </c>
      <c r="D13" s="12">
        <v>10</v>
      </c>
      <c r="E13" s="9">
        <f>B13*C13/1000</f>
        <v>0.94</v>
      </c>
      <c r="F13" s="23"/>
      <c r="G13" s="23"/>
      <c r="H13" s="23"/>
      <c r="I13" s="23"/>
      <c r="J13" s="148"/>
    </row>
    <row r="14" spans="1:10" x14ac:dyDescent="0.25">
      <c r="A14" s="127" t="s">
        <v>17</v>
      </c>
      <c r="B14" s="4">
        <v>91</v>
      </c>
      <c r="C14" s="12">
        <v>100</v>
      </c>
      <c r="D14" s="12">
        <v>100</v>
      </c>
      <c r="E14" s="9">
        <f t="shared" si="0"/>
        <v>9.1</v>
      </c>
      <c r="F14" s="23"/>
      <c r="G14" s="23"/>
      <c r="H14" s="23"/>
      <c r="I14" s="23"/>
      <c r="J14" s="148"/>
    </row>
    <row r="15" spans="1:10" ht="45" x14ac:dyDescent="0.25">
      <c r="A15" s="124" t="s">
        <v>181</v>
      </c>
      <c r="B15" s="211">
        <v>245</v>
      </c>
      <c r="C15" s="57"/>
      <c r="D15" s="57"/>
      <c r="E15" s="206">
        <f>B15*F15/1000</f>
        <v>14.7</v>
      </c>
      <c r="F15" s="228">
        <v>60</v>
      </c>
      <c r="G15" s="207">
        <v>1.1000000000000001</v>
      </c>
      <c r="H15" s="207">
        <v>1.5</v>
      </c>
      <c r="I15" s="207">
        <v>21</v>
      </c>
      <c r="J15" s="208">
        <v>101.9</v>
      </c>
    </row>
    <row r="16" spans="1:10" ht="30" x14ac:dyDescent="0.25">
      <c r="A16" s="124" t="s">
        <v>93</v>
      </c>
      <c r="B16" s="211">
        <v>240</v>
      </c>
      <c r="C16" s="57"/>
      <c r="D16" s="57"/>
      <c r="E16" s="206">
        <f>B16*F16/1000</f>
        <v>30</v>
      </c>
      <c r="F16" s="207">
        <v>125</v>
      </c>
      <c r="G16" s="207">
        <v>1.8</v>
      </c>
      <c r="H16" s="207">
        <v>1.5</v>
      </c>
      <c r="I16" s="207">
        <v>4.5</v>
      </c>
      <c r="J16" s="208">
        <v>38.700000000000003</v>
      </c>
    </row>
    <row r="17" spans="1:10" x14ac:dyDescent="0.25">
      <c r="A17" s="124" t="s">
        <v>53</v>
      </c>
      <c r="B17" s="4">
        <v>72</v>
      </c>
      <c r="C17" s="57"/>
      <c r="D17" s="57"/>
      <c r="E17" s="8">
        <f t="shared" ref="E17:E18" si="1">B17*F17/1000</f>
        <v>1.44</v>
      </c>
      <c r="F17" s="7">
        <v>20</v>
      </c>
      <c r="G17" s="7">
        <v>1</v>
      </c>
      <c r="H17" s="7">
        <v>0.3</v>
      </c>
      <c r="I17" s="7">
        <v>8.1</v>
      </c>
      <c r="J17" s="69">
        <v>38.9</v>
      </c>
    </row>
    <row r="18" spans="1:10" x14ac:dyDescent="0.25">
      <c r="A18" s="124" t="s">
        <v>21</v>
      </c>
      <c r="B18" s="4">
        <v>72</v>
      </c>
      <c r="C18" s="57"/>
      <c r="D18" s="57"/>
      <c r="E18" s="8">
        <f t="shared" si="1"/>
        <v>1.44</v>
      </c>
      <c r="F18" s="7">
        <v>20</v>
      </c>
      <c r="G18" s="7">
        <v>0.7</v>
      </c>
      <c r="H18" s="7">
        <v>0.1</v>
      </c>
      <c r="I18" s="7">
        <v>9.4</v>
      </c>
      <c r="J18" s="69">
        <v>41.3</v>
      </c>
    </row>
    <row r="19" spans="1:10" s="63" customFormat="1" ht="16.5" thickBot="1" x14ac:dyDescent="0.3">
      <c r="A19" s="140" t="s">
        <v>13</v>
      </c>
      <c r="B19" s="130"/>
      <c r="C19" s="130"/>
      <c r="D19" s="130"/>
      <c r="E19" s="158">
        <f>E6+E11+E15+E16+E17+E18</f>
        <v>84.959000000000003</v>
      </c>
      <c r="F19" s="162">
        <f t="shared" ref="F19:J19" si="2">F6+F11+F15+F16+F17+F18</f>
        <v>625</v>
      </c>
      <c r="G19" s="162">
        <f t="shared" si="2"/>
        <v>11.7</v>
      </c>
      <c r="H19" s="162">
        <f t="shared" si="2"/>
        <v>12.8</v>
      </c>
      <c r="I19" s="162">
        <f t="shared" si="2"/>
        <v>85.8</v>
      </c>
      <c r="J19" s="162">
        <f t="shared" si="2"/>
        <v>505</v>
      </c>
    </row>
    <row r="21" spans="1:10" ht="15.75" thickBot="1" x14ac:dyDescent="0.3"/>
    <row r="22" spans="1:10" x14ac:dyDescent="0.25">
      <c r="A22" s="277" t="s">
        <v>0</v>
      </c>
      <c r="B22" s="279" t="s">
        <v>1</v>
      </c>
      <c r="C22" s="281"/>
      <c r="D22" s="281"/>
      <c r="E22" s="281"/>
      <c r="F22" s="281"/>
      <c r="G22" s="282" t="s">
        <v>6</v>
      </c>
      <c r="H22" s="282"/>
      <c r="I22" s="282"/>
      <c r="J22" s="283"/>
    </row>
    <row r="23" spans="1:10" ht="15.75" thickBot="1" x14ac:dyDescent="0.3">
      <c r="A23" s="278"/>
      <c r="B23" s="280"/>
      <c r="C23" s="42" t="s">
        <v>2</v>
      </c>
      <c r="D23" s="42" t="s">
        <v>3</v>
      </c>
      <c r="E23" s="42" t="s">
        <v>4</v>
      </c>
      <c r="F23" s="103" t="s">
        <v>5</v>
      </c>
      <c r="G23" s="43" t="s">
        <v>7</v>
      </c>
      <c r="H23" s="42" t="s">
        <v>8</v>
      </c>
      <c r="I23" s="42" t="s">
        <v>19</v>
      </c>
      <c r="J23" s="44" t="s">
        <v>9</v>
      </c>
    </row>
    <row r="24" spans="1:10" ht="18.75" x14ac:dyDescent="0.3">
      <c r="A24" s="53" t="s">
        <v>45</v>
      </c>
      <c r="B24" s="21"/>
      <c r="C24" s="22"/>
      <c r="D24" s="22"/>
      <c r="E24" s="22"/>
      <c r="F24" s="45"/>
      <c r="G24" s="22"/>
      <c r="H24" s="22"/>
      <c r="I24" s="22"/>
      <c r="J24" s="41"/>
    </row>
    <row r="25" spans="1:10" ht="15.75" x14ac:dyDescent="0.25">
      <c r="A25" s="136" t="s">
        <v>15</v>
      </c>
      <c r="B25" s="26"/>
      <c r="C25" s="27"/>
      <c r="D25" s="27"/>
      <c r="E25" s="37"/>
      <c r="F25" s="28"/>
      <c r="G25" s="39"/>
      <c r="H25" s="39"/>
      <c r="I25" s="39"/>
      <c r="J25" s="145"/>
    </row>
    <row r="26" spans="1:10" ht="30" x14ac:dyDescent="0.25">
      <c r="A26" s="124" t="s">
        <v>91</v>
      </c>
      <c r="B26" s="4"/>
      <c r="C26" s="7"/>
      <c r="D26" s="7"/>
      <c r="E26" s="206">
        <f>E27+E28+E29+E30</f>
        <v>24.847000000000001</v>
      </c>
      <c r="F26" s="221">
        <v>200</v>
      </c>
      <c r="G26" s="207">
        <v>4.8</v>
      </c>
      <c r="H26" s="207">
        <v>6.9</v>
      </c>
      <c r="I26" s="207">
        <v>28</v>
      </c>
      <c r="J26" s="208">
        <v>193.3</v>
      </c>
    </row>
    <row r="27" spans="1:10" x14ac:dyDescent="0.25">
      <c r="A27" s="127" t="s">
        <v>92</v>
      </c>
      <c r="B27" s="4">
        <v>90</v>
      </c>
      <c r="C27" s="12">
        <v>25</v>
      </c>
      <c r="D27" s="12">
        <v>25</v>
      </c>
      <c r="E27" s="9">
        <f>B27*C27/1000</f>
        <v>2.25</v>
      </c>
      <c r="F27" s="12"/>
      <c r="G27" s="12"/>
      <c r="H27" s="12"/>
      <c r="I27" s="12"/>
      <c r="J27" s="70"/>
    </row>
    <row r="28" spans="1:10" x14ac:dyDescent="0.25">
      <c r="A28" s="125" t="s">
        <v>17</v>
      </c>
      <c r="B28" s="4">
        <v>91</v>
      </c>
      <c r="C28" s="32">
        <v>190</v>
      </c>
      <c r="D28" s="32">
        <v>190</v>
      </c>
      <c r="E28" s="9">
        <f t="shared" ref="E28:E30" si="3">B28*C28/1000</f>
        <v>17.29</v>
      </c>
      <c r="F28" s="60"/>
      <c r="G28" s="33"/>
      <c r="H28" s="33"/>
      <c r="I28" s="33"/>
      <c r="J28" s="126"/>
    </row>
    <row r="29" spans="1:10" x14ac:dyDescent="0.25">
      <c r="A29" s="125" t="s">
        <v>12</v>
      </c>
      <c r="B29" s="4">
        <v>94</v>
      </c>
      <c r="C29" s="32">
        <v>3</v>
      </c>
      <c r="D29" s="32">
        <v>3</v>
      </c>
      <c r="E29" s="9">
        <f t="shared" si="3"/>
        <v>0.28199999999999997</v>
      </c>
      <c r="F29" s="33"/>
      <c r="G29" s="33"/>
      <c r="H29" s="33"/>
      <c r="I29" s="33"/>
      <c r="J29" s="126"/>
    </row>
    <row r="30" spans="1:10" x14ac:dyDescent="0.25">
      <c r="A30" s="127" t="s">
        <v>71</v>
      </c>
      <c r="B30" s="4">
        <v>1005</v>
      </c>
      <c r="C30" s="12">
        <v>5</v>
      </c>
      <c r="D30" s="12">
        <v>5</v>
      </c>
      <c r="E30" s="9">
        <f t="shared" si="3"/>
        <v>5.0250000000000004</v>
      </c>
      <c r="F30" s="5"/>
      <c r="G30" s="5"/>
      <c r="H30" s="5"/>
      <c r="I30" s="5"/>
      <c r="J30" s="161"/>
    </row>
    <row r="31" spans="1:10" x14ac:dyDescent="0.25">
      <c r="A31" s="124" t="s">
        <v>80</v>
      </c>
      <c r="B31" s="4"/>
      <c r="C31" s="7"/>
      <c r="D31" s="7"/>
      <c r="E31" s="8">
        <f>E32+E33+E34</f>
        <v>12.532</v>
      </c>
      <c r="F31" s="7">
        <v>200</v>
      </c>
      <c r="G31" s="7">
        <v>2.2999999999999998</v>
      </c>
      <c r="H31" s="7">
        <v>2.5</v>
      </c>
      <c r="I31" s="7">
        <v>14.8</v>
      </c>
      <c r="J31" s="69">
        <v>90.9</v>
      </c>
    </row>
    <row r="32" spans="1:10" x14ac:dyDescent="0.25">
      <c r="A32" s="127" t="s">
        <v>67</v>
      </c>
      <c r="B32" s="4">
        <v>623</v>
      </c>
      <c r="C32" s="12">
        <v>4</v>
      </c>
      <c r="D32" s="12">
        <v>4</v>
      </c>
      <c r="E32" s="9">
        <f t="shared" ref="E32" si="4">B32*C32/1000</f>
        <v>2.492</v>
      </c>
      <c r="F32" s="23"/>
      <c r="G32" s="23"/>
      <c r="H32" s="23"/>
      <c r="I32" s="23"/>
      <c r="J32" s="148"/>
    </row>
    <row r="33" spans="1:10" x14ac:dyDescent="0.25">
      <c r="A33" s="127" t="s">
        <v>12</v>
      </c>
      <c r="B33" s="4">
        <v>94</v>
      </c>
      <c r="C33" s="12">
        <v>10</v>
      </c>
      <c r="D33" s="12">
        <v>10</v>
      </c>
      <c r="E33" s="9">
        <f>B33*C33/1000</f>
        <v>0.94</v>
      </c>
      <c r="F33" s="23"/>
      <c r="G33" s="23"/>
      <c r="H33" s="23"/>
      <c r="I33" s="23"/>
      <c r="J33" s="148"/>
    </row>
    <row r="34" spans="1:10" x14ac:dyDescent="0.25">
      <c r="A34" s="127" t="s">
        <v>17</v>
      </c>
      <c r="B34" s="4">
        <v>91</v>
      </c>
      <c r="C34" s="12">
        <v>100</v>
      </c>
      <c r="D34" s="12">
        <v>100</v>
      </c>
      <c r="E34" s="9">
        <f t="shared" ref="E34" si="5">B34*C34/1000</f>
        <v>9.1</v>
      </c>
      <c r="F34" s="23"/>
      <c r="G34" s="23"/>
      <c r="H34" s="23"/>
      <c r="I34" s="23"/>
      <c r="J34" s="148"/>
    </row>
    <row r="35" spans="1:10" ht="45" x14ac:dyDescent="0.25">
      <c r="A35" s="124" t="s">
        <v>179</v>
      </c>
      <c r="B35" s="211">
        <v>245</v>
      </c>
      <c r="C35" s="57"/>
      <c r="D35" s="57"/>
      <c r="E35" s="206">
        <f>B35*F35/1000</f>
        <v>14.7</v>
      </c>
      <c r="F35" s="228">
        <v>60</v>
      </c>
      <c r="G35" s="207">
        <v>1.8</v>
      </c>
      <c r="H35" s="207">
        <v>2.5</v>
      </c>
      <c r="I35" s="207">
        <v>32</v>
      </c>
      <c r="J35" s="208">
        <v>157.69999999999999</v>
      </c>
    </row>
    <row r="36" spans="1:10" ht="30" x14ac:dyDescent="0.25">
      <c r="A36" s="124" t="s">
        <v>93</v>
      </c>
      <c r="B36" s="211">
        <v>240</v>
      </c>
      <c r="C36" s="57"/>
      <c r="D36" s="57"/>
      <c r="E36" s="206">
        <f>B36*F36/1000</f>
        <v>30</v>
      </c>
      <c r="F36" s="207">
        <v>125</v>
      </c>
      <c r="G36" s="207">
        <v>1.8</v>
      </c>
      <c r="H36" s="207">
        <v>1.5</v>
      </c>
      <c r="I36" s="207">
        <v>4.5</v>
      </c>
      <c r="J36" s="208">
        <v>38.700000000000003</v>
      </c>
    </row>
    <row r="37" spans="1:10" x14ac:dyDescent="0.25">
      <c r="A37" s="124" t="s">
        <v>53</v>
      </c>
      <c r="B37" s="4">
        <v>72</v>
      </c>
      <c r="C37" s="57"/>
      <c r="D37" s="57"/>
      <c r="E37" s="8">
        <f t="shared" ref="E37:E38" si="6">B37*F37/1000</f>
        <v>1.44</v>
      </c>
      <c r="F37" s="7">
        <v>20</v>
      </c>
      <c r="G37" s="7">
        <v>1</v>
      </c>
      <c r="H37" s="7">
        <v>0.3</v>
      </c>
      <c r="I37" s="7">
        <v>8.1</v>
      </c>
      <c r="J37" s="69">
        <v>38.9</v>
      </c>
    </row>
    <row r="38" spans="1:10" x14ac:dyDescent="0.25">
      <c r="A38" s="124" t="s">
        <v>21</v>
      </c>
      <c r="B38" s="4">
        <v>72</v>
      </c>
      <c r="C38" s="57"/>
      <c r="D38" s="57"/>
      <c r="E38" s="8">
        <f t="shared" si="6"/>
        <v>1.44</v>
      </c>
      <c r="F38" s="7">
        <v>20</v>
      </c>
      <c r="G38" s="7">
        <v>0.7</v>
      </c>
      <c r="H38" s="7">
        <v>0.1</v>
      </c>
      <c r="I38" s="7">
        <v>9.4</v>
      </c>
      <c r="J38" s="69">
        <v>41.3</v>
      </c>
    </row>
    <row r="39" spans="1:10" ht="16.5" thickBot="1" x14ac:dyDescent="0.3">
      <c r="A39" s="140" t="s">
        <v>13</v>
      </c>
      <c r="B39" s="130"/>
      <c r="C39" s="130"/>
      <c r="D39" s="130"/>
      <c r="E39" s="158">
        <f>E26+E31+E35+E36+E37+E38</f>
        <v>84.959000000000003</v>
      </c>
      <c r="F39" s="162">
        <f t="shared" ref="F39:J39" si="7">F26+F31+F35+F36+F37+F38</f>
        <v>625</v>
      </c>
      <c r="G39" s="162">
        <f t="shared" si="7"/>
        <v>12.4</v>
      </c>
      <c r="H39" s="162">
        <f t="shared" si="7"/>
        <v>13.8</v>
      </c>
      <c r="I39" s="162">
        <f t="shared" si="7"/>
        <v>96.8</v>
      </c>
      <c r="J39" s="162">
        <f t="shared" si="7"/>
        <v>560.79999999999995</v>
      </c>
    </row>
  </sheetData>
  <mergeCells count="8">
    <mergeCell ref="A2:A3"/>
    <mergeCell ref="B2:B3"/>
    <mergeCell ref="C2:F2"/>
    <mergeCell ref="G2:J2"/>
    <mergeCell ref="A22:A23"/>
    <mergeCell ref="B22:B23"/>
    <mergeCell ref="C22:F22"/>
    <mergeCell ref="G22:J22"/>
  </mergeCells>
  <pageMargins left="0.39370078740157483" right="0.27559055118110237" top="0.15748031496062992" bottom="0.31496062992125984" header="0.15748031496062992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A6" sqref="A6:J13"/>
    </sheetView>
  </sheetViews>
  <sheetFormatPr defaultColWidth="9.140625" defaultRowHeight="15" x14ac:dyDescent="0.25"/>
  <cols>
    <col min="1" max="1" width="32.140625" style="1" customWidth="1"/>
    <col min="2" max="2" width="5.7109375" style="1" customWidth="1"/>
    <col min="3" max="3" width="5.5703125" style="1" customWidth="1"/>
    <col min="4" max="4" width="5.140625" style="1" customWidth="1"/>
    <col min="5" max="5" width="7.140625" style="1" customWidth="1"/>
    <col min="6" max="7" width="6.42578125" style="1" customWidth="1"/>
    <col min="8" max="8" width="5.7109375" style="1" customWidth="1"/>
    <col min="9" max="9" width="5.5703125" style="1" customWidth="1"/>
    <col min="10" max="10" width="6.42578125" style="1" customWidth="1"/>
    <col min="11" max="16384" width="9.140625" style="1"/>
  </cols>
  <sheetData>
    <row r="1" spans="1:10" ht="15.75" thickBot="1" x14ac:dyDescent="0.3"/>
    <row r="2" spans="1:10" ht="14.45" customHeight="1" x14ac:dyDescent="0.25">
      <c r="A2" s="277" t="s">
        <v>0</v>
      </c>
      <c r="B2" s="279" t="s">
        <v>1</v>
      </c>
      <c r="C2" s="281"/>
      <c r="D2" s="281"/>
      <c r="E2" s="281"/>
      <c r="F2" s="281"/>
      <c r="G2" s="282" t="s">
        <v>6</v>
      </c>
      <c r="H2" s="282"/>
      <c r="I2" s="282"/>
      <c r="J2" s="283"/>
    </row>
    <row r="3" spans="1:10" ht="25.5" thickBot="1" x14ac:dyDescent="0.3">
      <c r="A3" s="278"/>
      <c r="B3" s="280"/>
      <c r="C3" s="42" t="s">
        <v>2</v>
      </c>
      <c r="D3" s="42" t="s">
        <v>3</v>
      </c>
      <c r="E3" s="42" t="s">
        <v>4</v>
      </c>
      <c r="F3" s="42" t="s">
        <v>5</v>
      </c>
      <c r="G3" s="43" t="s">
        <v>7</v>
      </c>
      <c r="H3" s="42" t="s">
        <v>8</v>
      </c>
      <c r="I3" s="42" t="s">
        <v>19</v>
      </c>
      <c r="J3" s="44" t="s">
        <v>9</v>
      </c>
    </row>
    <row r="4" spans="1:10" ht="18.75" x14ac:dyDescent="0.3">
      <c r="A4" s="53" t="s">
        <v>46</v>
      </c>
      <c r="B4" s="21"/>
      <c r="C4" s="22"/>
      <c r="D4" s="22"/>
      <c r="E4" s="22"/>
      <c r="F4" s="45"/>
      <c r="G4" s="22"/>
      <c r="H4" s="22"/>
      <c r="I4" s="22"/>
      <c r="J4" s="41"/>
    </row>
    <row r="5" spans="1:10" ht="15.75" x14ac:dyDescent="0.25">
      <c r="A5" s="136" t="s">
        <v>15</v>
      </c>
      <c r="B5" s="26"/>
      <c r="C5" s="27"/>
      <c r="D5" s="27"/>
      <c r="E5" s="37"/>
      <c r="F5" s="28"/>
      <c r="G5" s="64"/>
      <c r="H5" s="71"/>
      <c r="I5" s="64"/>
      <c r="J5" s="137"/>
    </row>
    <row r="6" spans="1:10" ht="30" x14ac:dyDescent="0.25">
      <c r="A6" s="124" t="s">
        <v>95</v>
      </c>
      <c r="B6" s="4"/>
      <c r="C6" s="24"/>
      <c r="D6" s="24"/>
      <c r="E6" s="206">
        <f>E7+E8+E9+E10+E11+E12+E13</f>
        <v>51.368000000000002</v>
      </c>
      <c r="F6" s="221">
        <v>100</v>
      </c>
      <c r="G6" s="207">
        <v>10.1</v>
      </c>
      <c r="H6" s="207">
        <v>14.2</v>
      </c>
      <c r="I6" s="207">
        <v>17</v>
      </c>
      <c r="J6" s="208">
        <v>236.2</v>
      </c>
    </row>
    <row r="7" spans="1:10" ht="31.9" customHeight="1" x14ac:dyDescent="0.25">
      <c r="A7" s="127" t="s">
        <v>96</v>
      </c>
      <c r="B7" s="4">
        <v>590</v>
      </c>
      <c r="C7" s="2">
        <v>74</v>
      </c>
      <c r="D7" s="2">
        <v>74</v>
      </c>
      <c r="E7" s="9">
        <f t="shared" ref="E7:E13" si="0">B7*C7/1000</f>
        <v>43.66</v>
      </c>
      <c r="F7" s="23"/>
      <c r="G7" s="23"/>
      <c r="H7" s="23"/>
      <c r="I7" s="23"/>
      <c r="J7" s="148"/>
    </row>
    <row r="8" spans="1:10" s="13" customFormat="1" x14ac:dyDescent="0.25">
      <c r="A8" s="141" t="s">
        <v>20</v>
      </c>
      <c r="B8" s="4">
        <v>72</v>
      </c>
      <c r="C8" s="12">
        <v>18</v>
      </c>
      <c r="D8" s="12">
        <v>18</v>
      </c>
      <c r="E8" s="9">
        <f t="shared" si="0"/>
        <v>1.296</v>
      </c>
      <c r="F8" s="12"/>
      <c r="G8" s="12"/>
      <c r="H8" s="12"/>
      <c r="I8" s="12"/>
      <c r="J8" s="70"/>
    </row>
    <row r="9" spans="1:10" x14ac:dyDescent="0.25">
      <c r="A9" s="127" t="s">
        <v>17</v>
      </c>
      <c r="B9" s="4">
        <v>91</v>
      </c>
      <c r="C9" s="2">
        <v>14</v>
      </c>
      <c r="D9" s="2">
        <v>14</v>
      </c>
      <c r="E9" s="9">
        <f t="shared" si="0"/>
        <v>1.274</v>
      </c>
      <c r="F9" s="23"/>
      <c r="G9" s="23"/>
      <c r="H9" s="23"/>
      <c r="I9" s="23"/>
      <c r="J9" s="148"/>
    </row>
    <row r="10" spans="1:10" x14ac:dyDescent="0.25">
      <c r="A10" s="127" t="s">
        <v>26</v>
      </c>
      <c r="B10" s="4">
        <v>41</v>
      </c>
      <c r="C10" s="2">
        <v>6</v>
      </c>
      <c r="D10" s="2">
        <v>6</v>
      </c>
      <c r="E10" s="9">
        <f t="shared" si="0"/>
        <v>0.246</v>
      </c>
      <c r="F10" s="23"/>
      <c r="G10" s="23"/>
      <c r="H10" s="23"/>
      <c r="I10" s="23"/>
      <c r="J10" s="148"/>
    </row>
    <row r="11" spans="1:10" x14ac:dyDescent="0.25">
      <c r="A11" s="127" t="s">
        <v>32</v>
      </c>
      <c r="B11" s="4">
        <v>286</v>
      </c>
      <c r="C11" s="2">
        <v>5</v>
      </c>
      <c r="D11" s="2">
        <v>5</v>
      </c>
      <c r="E11" s="9">
        <f t="shared" si="0"/>
        <v>1.43</v>
      </c>
      <c r="F11" s="23"/>
      <c r="G11" s="23"/>
      <c r="H11" s="23"/>
      <c r="I11" s="23"/>
      <c r="J11" s="148"/>
    </row>
    <row r="12" spans="1:10" x14ac:dyDescent="0.25">
      <c r="A12" s="127" t="s">
        <v>97</v>
      </c>
      <c r="B12" s="4">
        <v>512</v>
      </c>
      <c r="C12" s="2">
        <v>6</v>
      </c>
      <c r="D12" s="2">
        <v>6</v>
      </c>
      <c r="E12" s="9">
        <f t="shared" si="0"/>
        <v>3.0720000000000001</v>
      </c>
      <c r="F12" s="23"/>
      <c r="G12" s="23"/>
      <c r="H12" s="23"/>
      <c r="I12" s="23"/>
      <c r="J12" s="148"/>
    </row>
    <row r="13" spans="1:10" x14ac:dyDescent="0.25">
      <c r="A13" s="127" t="s">
        <v>40</v>
      </c>
      <c r="B13" s="4">
        <v>195</v>
      </c>
      <c r="C13" s="2">
        <v>2</v>
      </c>
      <c r="D13" s="2">
        <v>2</v>
      </c>
      <c r="E13" s="9">
        <f t="shared" si="0"/>
        <v>0.39</v>
      </c>
      <c r="F13" s="23"/>
      <c r="G13" s="23"/>
      <c r="H13" s="23"/>
      <c r="I13" s="23"/>
      <c r="J13" s="148"/>
    </row>
    <row r="14" spans="1:10" ht="30" x14ac:dyDescent="0.25">
      <c r="A14" s="156" t="s">
        <v>28</v>
      </c>
      <c r="B14" s="4"/>
      <c r="C14" s="24"/>
      <c r="D14" s="24"/>
      <c r="E14" s="206">
        <f>E15+E16</f>
        <v>8.4465000000000003</v>
      </c>
      <c r="F14" s="207">
        <v>150</v>
      </c>
      <c r="G14" s="207">
        <v>3.2</v>
      </c>
      <c r="H14" s="207">
        <v>2.8</v>
      </c>
      <c r="I14" s="207">
        <v>34.299999999999997</v>
      </c>
      <c r="J14" s="208">
        <v>175.2</v>
      </c>
    </row>
    <row r="15" spans="1:10" x14ac:dyDescent="0.25">
      <c r="A15" s="125" t="s">
        <v>36</v>
      </c>
      <c r="B15" s="4">
        <v>93</v>
      </c>
      <c r="C15" s="31">
        <v>53</v>
      </c>
      <c r="D15" s="31">
        <v>53</v>
      </c>
      <c r="E15" s="9">
        <f t="shared" ref="E15:E16" si="1">B15*C15/1000</f>
        <v>4.9290000000000003</v>
      </c>
      <c r="F15" s="33"/>
      <c r="G15" s="33"/>
      <c r="H15" s="33"/>
      <c r="I15" s="33"/>
      <c r="J15" s="126"/>
    </row>
    <row r="16" spans="1:10" x14ac:dyDescent="0.25">
      <c r="A16" s="127" t="s">
        <v>39</v>
      </c>
      <c r="B16" s="4">
        <v>1005</v>
      </c>
      <c r="C16" s="2">
        <v>3.5</v>
      </c>
      <c r="D16" s="2">
        <v>3.5</v>
      </c>
      <c r="E16" s="9">
        <f t="shared" si="1"/>
        <v>3.5175000000000001</v>
      </c>
      <c r="F16" s="23"/>
      <c r="G16" s="23"/>
      <c r="H16" s="23"/>
      <c r="I16" s="23"/>
      <c r="J16" s="148"/>
    </row>
    <row r="17" spans="1:10" ht="30" x14ac:dyDescent="0.25">
      <c r="A17" s="124" t="s">
        <v>94</v>
      </c>
      <c r="B17" s="211">
        <v>55</v>
      </c>
      <c r="C17" s="229">
        <v>200</v>
      </c>
      <c r="D17" s="229">
        <v>200</v>
      </c>
      <c r="E17" s="206">
        <f>B17*F17/1000</f>
        <v>11</v>
      </c>
      <c r="F17" s="221">
        <v>200</v>
      </c>
      <c r="G17" s="207">
        <v>0.2</v>
      </c>
      <c r="H17" s="207">
        <v>0</v>
      </c>
      <c r="I17" s="207">
        <v>11</v>
      </c>
      <c r="J17" s="208">
        <v>45</v>
      </c>
    </row>
    <row r="18" spans="1:10" ht="30" x14ac:dyDescent="0.25">
      <c r="A18" s="124" t="s">
        <v>68</v>
      </c>
      <c r="B18" s="211">
        <v>123</v>
      </c>
      <c r="C18" s="24"/>
      <c r="D18" s="24"/>
      <c r="E18" s="206">
        <f t="shared" ref="E18:E19" si="2">B18*F18/1000</f>
        <v>24.6</v>
      </c>
      <c r="F18" s="207">
        <v>200</v>
      </c>
      <c r="G18" s="207">
        <v>0.1</v>
      </c>
      <c r="H18" s="207">
        <v>0.2</v>
      </c>
      <c r="I18" s="207">
        <v>5.7</v>
      </c>
      <c r="J18" s="208">
        <v>25</v>
      </c>
    </row>
    <row r="19" spans="1:10" x14ac:dyDescent="0.25">
      <c r="A19" s="124" t="s">
        <v>23</v>
      </c>
      <c r="B19" s="4">
        <v>72</v>
      </c>
      <c r="C19" s="24"/>
      <c r="D19" s="24"/>
      <c r="E19" s="8">
        <f t="shared" si="2"/>
        <v>1.44</v>
      </c>
      <c r="F19" s="7">
        <v>20</v>
      </c>
      <c r="G19" s="7">
        <v>1</v>
      </c>
      <c r="H19" s="7">
        <v>0.3</v>
      </c>
      <c r="I19" s="7">
        <v>8.1</v>
      </c>
      <c r="J19" s="69">
        <v>38.9</v>
      </c>
    </row>
    <row r="20" spans="1:10" s="38" customFormat="1" ht="13.15" customHeight="1" x14ac:dyDescent="0.25">
      <c r="A20" s="124" t="s">
        <v>33</v>
      </c>
      <c r="B20" s="4"/>
      <c r="C20" s="57"/>
      <c r="D20" s="57"/>
      <c r="E20" s="8">
        <f>E21+E22</f>
        <v>13.151999999999999</v>
      </c>
      <c r="F20" s="7">
        <v>35</v>
      </c>
      <c r="G20" s="7">
        <v>5.3</v>
      </c>
      <c r="H20" s="7">
        <v>3.7</v>
      </c>
      <c r="I20" s="7">
        <v>7.2</v>
      </c>
      <c r="J20" s="69">
        <v>83.3</v>
      </c>
    </row>
    <row r="21" spans="1:10" s="38" customFormat="1" ht="16.149999999999999" customHeight="1" x14ac:dyDescent="0.25">
      <c r="A21" s="125" t="s">
        <v>34</v>
      </c>
      <c r="B21" s="4">
        <v>732</v>
      </c>
      <c r="C21" s="32">
        <v>16</v>
      </c>
      <c r="D21" s="32">
        <v>15</v>
      </c>
      <c r="E21" s="34">
        <f>B21*C21/1000</f>
        <v>11.712</v>
      </c>
      <c r="F21" s="33"/>
      <c r="G21" s="33"/>
      <c r="H21" s="33"/>
      <c r="I21" s="33"/>
      <c r="J21" s="126"/>
    </row>
    <row r="22" spans="1:10" s="38" customFormat="1" ht="16.149999999999999" customHeight="1" x14ac:dyDescent="0.25">
      <c r="A22" s="125" t="s">
        <v>66</v>
      </c>
      <c r="B22" s="4">
        <v>72</v>
      </c>
      <c r="C22" s="32">
        <v>20</v>
      </c>
      <c r="D22" s="32">
        <v>20</v>
      </c>
      <c r="E22" s="34">
        <f t="shared" ref="E22" si="3">B22*C22/1000</f>
        <v>1.44</v>
      </c>
      <c r="F22" s="33"/>
      <c r="G22" s="33"/>
      <c r="H22" s="33"/>
      <c r="I22" s="33"/>
      <c r="J22" s="126"/>
    </row>
    <row r="23" spans="1:10" s="72" customFormat="1" ht="15.75" thickBot="1" x14ac:dyDescent="0.3">
      <c r="A23" s="157" t="s">
        <v>13</v>
      </c>
      <c r="B23" s="150"/>
      <c r="C23" s="150"/>
      <c r="D23" s="150"/>
      <c r="E23" s="158">
        <f>E6+E14+E17+E18+E19+E20</f>
        <v>110.0065</v>
      </c>
      <c r="F23" s="162">
        <f t="shared" ref="F23:J23" si="4">F6+F14+F17+F18+F19+F20</f>
        <v>705</v>
      </c>
      <c r="G23" s="162">
        <f t="shared" si="4"/>
        <v>19.899999999999999</v>
      </c>
      <c r="H23" s="162">
        <f t="shared" si="4"/>
        <v>21.2</v>
      </c>
      <c r="I23" s="162">
        <f t="shared" si="4"/>
        <v>83.3</v>
      </c>
      <c r="J23" s="162">
        <f t="shared" si="4"/>
        <v>603.59999999999991</v>
      </c>
    </row>
    <row r="25" spans="1:10" ht="15.75" thickBot="1" x14ac:dyDescent="0.3"/>
    <row r="26" spans="1:10" x14ac:dyDescent="0.25">
      <c r="A26" s="277" t="s">
        <v>0</v>
      </c>
      <c r="B26" s="279" t="s">
        <v>1</v>
      </c>
      <c r="C26" s="281"/>
      <c r="D26" s="281"/>
      <c r="E26" s="281"/>
      <c r="F26" s="281"/>
      <c r="G26" s="282" t="s">
        <v>6</v>
      </c>
      <c r="H26" s="282"/>
      <c r="I26" s="282"/>
      <c r="J26" s="283"/>
    </row>
    <row r="27" spans="1:10" ht="25.5" thickBot="1" x14ac:dyDescent="0.3">
      <c r="A27" s="278"/>
      <c r="B27" s="280"/>
      <c r="C27" s="42" t="s">
        <v>2</v>
      </c>
      <c r="D27" s="42" t="s">
        <v>3</v>
      </c>
      <c r="E27" s="42" t="s">
        <v>4</v>
      </c>
      <c r="F27" s="42" t="s">
        <v>5</v>
      </c>
      <c r="G27" s="43" t="s">
        <v>7</v>
      </c>
      <c r="H27" s="42" t="s">
        <v>8</v>
      </c>
      <c r="I27" s="42" t="s">
        <v>19</v>
      </c>
      <c r="J27" s="44" t="s">
        <v>9</v>
      </c>
    </row>
    <row r="28" spans="1:10" ht="18.75" x14ac:dyDescent="0.3">
      <c r="A28" s="53" t="s">
        <v>46</v>
      </c>
      <c r="B28" s="21"/>
      <c r="C28" s="22"/>
      <c r="D28" s="22"/>
      <c r="E28" s="22"/>
      <c r="F28" s="45"/>
      <c r="G28" s="22"/>
      <c r="H28" s="22"/>
      <c r="I28" s="22"/>
      <c r="J28" s="41"/>
    </row>
    <row r="29" spans="1:10" ht="15.75" x14ac:dyDescent="0.25">
      <c r="A29" s="136" t="s">
        <v>15</v>
      </c>
      <c r="B29" s="26"/>
      <c r="C29" s="27"/>
      <c r="D29" s="27"/>
      <c r="E29" s="37"/>
      <c r="F29" s="28"/>
      <c r="G29" s="64"/>
      <c r="H29" s="71"/>
      <c r="I29" s="64"/>
      <c r="J29" s="137"/>
    </row>
    <row r="30" spans="1:10" ht="30" x14ac:dyDescent="0.25">
      <c r="A30" s="124" t="s">
        <v>95</v>
      </c>
      <c r="B30" s="4"/>
      <c r="C30" s="24"/>
      <c r="D30" s="24"/>
      <c r="E30" s="206">
        <f>E31+E32+E33+E34+E35+E36+E37</f>
        <v>51.368000000000002</v>
      </c>
      <c r="F30" s="221">
        <v>100</v>
      </c>
      <c r="G30" s="207">
        <v>10.1</v>
      </c>
      <c r="H30" s="207">
        <v>14.2</v>
      </c>
      <c r="I30" s="207">
        <v>17</v>
      </c>
      <c r="J30" s="208">
        <v>236.2</v>
      </c>
    </row>
    <row r="31" spans="1:10" ht="30" x14ac:dyDescent="0.25">
      <c r="A31" s="127" t="s">
        <v>96</v>
      </c>
      <c r="B31" s="4">
        <v>590</v>
      </c>
      <c r="C31" s="2">
        <v>74</v>
      </c>
      <c r="D31" s="2">
        <v>74</v>
      </c>
      <c r="E31" s="9">
        <f t="shared" ref="E31:E37" si="5">B31*C31/1000</f>
        <v>43.66</v>
      </c>
      <c r="F31" s="23"/>
      <c r="G31" s="23"/>
      <c r="H31" s="23"/>
      <c r="I31" s="23"/>
      <c r="J31" s="148"/>
    </row>
    <row r="32" spans="1:10" x14ac:dyDescent="0.25">
      <c r="A32" s="141" t="s">
        <v>20</v>
      </c>
      <c r="B32" s="4">
        <v>72</v>
      </c>
      <c r="C32" s="12">
        <v>18</v>
      </c>
      <c r="D32" s="12">
        <v>18</v>
      </c>
      <c r="E32" s="9">
        <f t="shared" si="5"/>
        <v>1.296</v>
      </c>
      <c r="F32" s="12"/>
      <c r="G32" s="12"/>
      <c r="H32" s="12"/>
      <c r="I32" s="12"/>
      <c r="J32" s="70"/>
    </row>
    <row r="33" spans="1:10" x14ac:dyDescent="0.25">
      <c r="A33" s="127" t="s">
        <v>17</v>
      </c>
      <c r="B33" s="4">
        <v>91</v>
      </c>
      <c r="C33" s="2">
        <v>14</v>
      </c>
      <c r="D33" s="2">
        <v>14</v>
      </c>
      <c r="E33" s="9">
        <f t="shared" si="5"/>
        <v>1.274</v>
      </c>
      <c r="F33" s="23"/>
      <c r="G33" s="23"/>
      <c r="H33" s="23"/>
      <c r="I33" s="23"/>
      <c r="J33" s="148"/>
    </row>
    <row r="34" spans="1:10" x14ac:dyDescent="0.25">
      <c r="A34" s="127" t="s">
        <v>26</v>
      </c>
      <c r="B34" s="4">
        <v>41</v>
      </c>
      <c r="C34" s="2">
        <v>6</v>
      </c>
      <c r="D34" s="2">
        <v>6</v>
      </c>
      <c r="E34" s="9">
        <f t="shared" si="5"/>
        <v>0.246</v>
      </c>
      <c r="F34" s="23"/>
      <c r="G34" s="23"/>
      <c r="H34" s="23"/>
      <c r="I34" s="23"/>
      <c r="J34" s="148"/>
    </row>
    <row r="35" spans="1:10" x14ac:dyDescent="0.25">
      <c r="A35" s="127" t="s">
        <v>32</v>
      </c>
      <c r="B35" s="4">
        <v>286</v>
      </c>
      <c r="C35" s="2">
        <v>5</v>
      </c>
      <c r="D35" s="2">
        <v>5</v>
      </c>
      <c r="E35" s="9">
        <f t="shared" si="5"/>
        <v>1.43</v>
      </c>
      <c r="F35" s="23"/>
      <c r="G35" s="23"/>
      <c r="H35" s="23"/>
      <c r="I35" s="23"/>
      <c r="J35" s="148"/>
    </row>
    <row r="36" spans="1:10" x14ac:dyDescent="0.25">
      <c r="A36" s="127" t="s">
        <v>97</v>
      </c>
      <c r="B36" s="4">
        <v>512</v>
      </c>
      <c r="C36" s="2">
        <v>6</v>
      </c>
      <c r="D36" s="2">
        <v>6</v>
      </c>
      <c r="E36" s="9">
        <f t="shared" si="5"/>
        <v>3.0720000000000001</v>
      </c>
      <c r="F36" s="23"/>
      <c r="G36" s="23"/>
      <c r="H36" s="23"/>
      <c r="I36" s="23"/>
      <c r="J36" s="148"/>
    </row>
    <row r="37" spans="1:10" x14ac:dyDescent="0.25">
      <c r="A37" s="127" t="s">
        <v>40</v>
      </c>
      <c r="B37" s="4">
        <v>195</v>
      </c>
      <c r="C37" s="2">
        <v>2</v>
      </c>
      <c r="D37" s="2">
        <v>2</v>
      </c>
      <c r="E37" s="9">
        <f t="shared" si="5"/>
        <v>0.39</v>
      </c>
      <c r="F37" s="23"/>
      <c r="G37" s="23"/>
      <c r="H37" s="23"/>
      <c r="I37" s="23"/>
      <c r="J37" s="148"/>
    </row>
    <row r="38" spans="1:10" ht="30" x14ac:dyDescent="0.25">
      <c r="A38" s="156" t="s">
        <v>28</v>
      </c>
      <c r="B38" s="4"/>
      <c r="C38" s="24"/>
      <c r="D38" s="24"/>
      <c r="E38" s="206">
        <f>E39+E40</f>
        <v>9.9719999999999995</v>
      </c>
      <c r="F38" s="207">
        <v>180</v>
      </c>
      <c r="G38" s="207">
        <v>3.8</v>
      </c>
      <c r="H38" s="207">
        <v>3.4</v>
      </c>
      <c r="I38" s="207">
        <v>41.1</v>
      </c>
      <c r="J38" s="208">
        <v>210.2</v>
      </c>
    </row>
    <row r="39" spans="1:10" x14ac:dyDescent="0.25">
      <c r="A39" s="125" t="s">
        <v>36</v>
      </c>
      <c r="B39" s="4">
        <v>93</v>
      </c>
      <c r="C39" s="31">
        <v>64</v>
      </c>
      <c r="D39" s="31">
        <v>64</v>
      </c>
      <c r="E39" s="9">
        <f t="shared" ref="E39:E40" si="6">B39*C39/1000</f>
        <v>5.952</v>
      </c>
      <c r="F39" s="33"/>
      <c r="G39" s="33"/>
      <c r="H39" s="33"/>
      <c r="I39" s="33"/>
      <c r="J39" s="126"/>
    </row>
    <row r="40" spans="1:10" x14ac:dyDescent="0.25">
      <c r="A40" s="127" t="s">
        <v>39</v>
      </c>
      <c r="B40" s="4">
        <v>1005</v>
      </c>
      <c r="C40" s="2">
        <v>4</v>
      </c>
      <c r="D40" s="2">
        <v>4</v>
      </c>
      <c r="E40" s="9">
        <f t="shared" si="6"/>
        <v>4.0199999999999996</v>
      </c>
      <c r="F40" s="23"/>
      <c r="G40" s="23"/>
      <c r="H40" s="23"/>
      <c r="I40" s="23"/>
      <c r="J40" s="148"/>
    </row>
    <row r="41" spans="1:10" ht="30" x14ac:dyDescent="0.25">
      <c r="A41" s="124" t="s">
        <v>94</v>
      </c>
      <c r="B41" s="4">
        <v>55</v>
      </c>
      <c r="C41" s="24">
        <v>200</v>
      </c>
      <c r="D41" s="24">
        <v>200</v>
      </c>
      <c r="E41" s="8">
        <f>B41*F41/1000</f>
        <v>11</v>
      </c>
      <c r="F41" s="51">
        <v>200</v>
      </c>
      <c r="G41" s="7">
        <v>0.2</v>
      </c>
      <c r="H41" s="7">
        <v>0</v>
      </c>
      <c r="I41" s="7">
        <v>11</v>
      </c>
      <c r="J41" s="69">
        <v>45</v>
      </c>
    </row>
    <row r="42" spans="1:10" ht="30" x14ac:dyDescent="0.25">
      <c r="A42" s="124" t="s">
        <v>68</v>
      </c>
      <c r="B42" s="211">
        <v>123</v>
      </c>
      <c r="C42" s="24"/>
      <c r="D42" s="24"/>
      <c r="E42" s="206">
        <f t="shared" ref="E42:E43" si="7">B42*F42/1000</f>
        <v>12.3</v>
      </c>
      <c r="F42" s="207">
        <v>100</v>
      </c>
      <c r="G42" s="207">
        <v>0.1</v>
      </c>
      <c r="H42" s="207">
        <v>0.2</v>
      </c>
      <c r="I42" s="207">
        <v>5.7</v>
      </c>
      <c r="J42" s="208">
        <v>25</v>
      </c>
    </row>
    <row r="43" spans="1:10" x14ac:dyDescent="0.25">
      <c r="A43" s="124" t="s">
        <v>23</v>
      </c>
      <c r="B43" s="4">
        <v>72</v>
      </c>
      <c r="C43" s="24"/>
      <c r="D43" s="229"/>
      <c r="E43" s="8">
        <f t="shared" si="7"/>
        <v>1.44</v>
      </c>
      <c r="F43" s="7">
        <v>20</v>
      </c>
      <c r="G43" s="7">
        <v>1</v>
      </c>
      <c r="H43" s="7">
        <v>0.3</v>
      </c>
      <c r="I43" s="7">
        <v>8.1</v>
      </c>
      <c r="J43" s="69">
        <v>38.9</v>
      </c>
    </row>
    <row r="44" spans="1:10" x14ac:dyDescent="0.25">
      <c r="A44" s="124" t="s">
        <v>33</v>
      </c>
      <c r="B44" s="4"/>
      <c r="C44" s="57"/>
      <c r="D44" s="57"/>
      <c r="E44" s="8">
        <f>E45+E46</f>
        <v>16.812000000000001</v>
      </c>
      <c r="F44" s="7">
        <v>40</v>
      </c>
      <c r="G44" s="7">
        <v>5.7</v>
      </c>
      <c r="H44" s="7">
        <v>6.2</v>
      </c>
      <c r="I44" s="7">
        <v>7.2</v>
      </c>
      <c r="J44" s="69">
        <v>107.4</v>
      </c>
    </row>
    <row r="45" spans="1:10" x14ac:dyDescent="0.25">
      <c r="A45" s="125" t="s">
        <v>34</v>
      </c>
      <c r="B45" s="4">
        <v>732</v>
      </c>
      <c r="C45" s="32">
        <v>21</v>
      </c>
      <c r="D45" s="32">
        <v>20</v>
      </c>
      <c r="E45" s="34">
        <f>B45*C45/1000</f>
        <v>15.372</v>
      </c>
      <c r="F45" s="33"/>
      <c r="G45" s="33"/>
      <c r="H45" s="33"/>
      <c r="I45" s="33"/>
      <c r="J45" s="126"/>
    </row>
    <row r="46" spans="1:10" x14ac:dyDescent="0.25">
      <c r="A46" s="125" t="s">
        <v>66</v>
      </c>
      <c r="B46" s="4">
        <v>72</v>
      </c>
      <c r="C46" s="32">
        <v>20</v>
      </c>
      <c r="D46" s="32">
        <v>20</v>
      </c>
      <c r="E46" s="34">
        <f t="shared" ref="E46" si="8">B46*C46/1000</f>
        <v>1.44</v>
      </c>
      <c r="F46" s="33"/>
      <c r="G46" s="33"/>
      <c r="H46" s="33"/>
      <c r="I46" s="33"/>
      <c r="J46" s="126"/>
    </row>
    <row r="47" spans="1:10" ht="15.75" thickBot="1" x14ac:dyDescent="0.3">
      <c r="A47" s="157" t="s">
        <v>13</v>
      </c>
      <c r="B47" s="150"/>
      <c r="C47" s="150"/>
      <c r="D47" s="150"/>
      <c r="E47" s="158">
        <f>E30+E38+E41+E42+E43+E44</f>
        <v>102.892</v>
      </c>
      <c r="F47" s="162">
        <f t="shared" ref="F47:J47" si="9">F30+F38+F41+F42+F43+F44</f>
        <v>640</v>
      </c>
      <c r="G47" s="162">
        <f t="shared" si="9"/>
        <v>20.9</v>
      </c>
      <c r="H47" s="162">
        <f t="shared" si="9"/>
        <v>24.299999999999997</v>
      </c>
      <c r="I47" s="162">
        <f t="shared" si="9"/>
        <v>90.1</v>
      </c>
      <c r="J47" s="162">
        <f t="shared" si="9"/>
        <v>662.69999999999993</v>
      </c>
    </row>
  </sheetData>
  <mergeCells count="8">
    <mergeCell ref="A2:A3"/>
    <mergeCell ref="B2:B3"/>
    <mergeCell ref="C2:F2"/>
    <mergeCell ref="G2:J2"/>
    <mergeCell ref="A26:A27"/>
    <mergeCell ref="B26:B27"/>
    <mergeCell ref="C26:F26"/>
    <mergeCell ref="G26:J26"/>
  </mergeCells>
  <pageMargins left="0.43307086614173229" right="0.19685039370078741" top="0" bottom="0" header="0.15748031496062992" footer="0.1574803149606299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4" workbookViewId="0">
      <selection activeCell="K32" sqref="K32"/>
    </sheetView>
  </sheetViews>
  <sheetFormatPr defaultColWidth="9.140625" defaultRowHeight="15" x14ac:dyDescent="0.25"/>
  <cols>
    <col min="1" max="1" width="32.7109375" style="13" customWidth="1"/>
    <col min="2" max="2" width="5.85546875" style="1" customWidth="1"/>
    <col min="3" max="3" width="5.7109375" style="1" customWidth="1"/>
    <col min="4" max="4" width="5.140625" style="1" customWidth="1"/>
    <col min="5" max="5" width="7.140625" style="1" customWidth="1"/>
    <col min="6" max="6" width="7.5703125" style="1" customWidth="1"/>
    <col min="7" max="7" width="6.42578125" style="1" customWidth="1"/>
    <col min="8" max="8" width="6.28515625" style="1" customWidth="1"/>
    <col min="9" max="9" width="6.5703125" style="1" customWidth="1"/>
    <col min="10" max="10" width="8.140625" style="1" customWidth="1"/>
    <col min="11" max="16384" width="9.140625" style="1"/>
  </cols>
  <sheetData>
    <row r="1" spans="1:10" ht="22.5" customHeight="1" x14ac:dyDescent="0.25">
      <c r="F1" s="14"/>
      <c r="G1" s="258"/>
      <c r="H1" s="258"/>
    </row>
    <row r="2" spans="1:10" ht="15.75" thickBot="1" x14ac:dyDescent="0.3"/>
    <row r="3" spans="1:10" ht="14.45" customHeight="1" x14ac:dyDescent="0.25">
      <c r="A3" s="277" t="s">
        <v>0</v>
      </c>
      <c r="B3" s="279" t="s">
        <v>1</v>
      </c>
      <c r="C3" s="281"/>
      <c r="D3" s="281"/>
      <c r="E3" s="281"/>
      <c r="F3" s="281"/>
      <c r="G3" s="282" t="s">
        <v>6</v>
      </c>
      <c r="H3" s="282"/>
      <c r="I3" s="282"/>
      <c r="J3" s="283"/>
    </row>
    <row r="4" spans="1:10" ht="25.5" thickBot="1" x14ac:dyDescent="0.3">
      <c r="A4" s="278"/>
      <c r="B4" s="280"/>
      <c r="C4" s="42" t="s">
        <v>2</v>
      </c>
      <c r="D4" s="42" t="s">
        <v>3</v>
      </c>
      <c r="E4" s="42" t="s">
        <v>4</v>
      </c>
      <c r="F4" s="42" t="s">
        <v>5</v>
      </c>
      <c r="G4" s="43" t="s">
        <v>7</v>
      </c>
      <c r="H4" s="42" t="s">
        <v>8</v>
      </c>
      <c r="I4" s="42" t="s">
        <v>19</v>
      </c>
      <c r="J4" s="44" t="s">
        <v>9</v>
      </c>
    </row>
    <row r="5" spans="1:10" ht="18.75" x14ac:dyDescent="0.3">
      <c r="A5" s="53" t="s">
        <v>48</v>
      </c>
      <c r="B5" s="21"/>
      <c r="C5" s="22"/>
      <c r="D5" s="22"/>
      <c r="E5" s="22"/>
      <c r="F5" s="45"/>
      <c r="G5" s="22"/>
      <c r="H5" s="22"/>
      <c r="I5" s="22"/>
      <c r="J5" s="41"/>
    </row>
    <row r="6" spans="1:10" ht="15.75" x14ac:dyDescent="0.25">
      <c r="A6" s="136" t="s">
        <v>15</v>
      </c>
      <c r="B6" s="26"/>
      <c r="C6" s="27"/>
      <c r="D6" s="27"/>
      <c r="E6" s="37"/>
      <c r="F6" s="28"/>
      <c r="G6" s="64"/>
      <c r="H6" s="71"/>
      <c r="I6" s="64"/>
      <c r="J6" s="137"/>
    </row>
    <row r="7" spans="1:10" x14ac:dyDescent="0.25">
      <c r="A7" s="124" t="s">
        <v>27</v>
      </c>
      <c r="B7" s="4"/>
      <c r="C7" s="57"/>
      <c r="D7" s="57"/>
      <c r="E7" s="8">
        <f>E8+E9</f>
        <v>12.21</v>
      </c>
      <c r="F7" s="51">
        <v>40</v>
      </c>
      <c r="G7" s="58">
        <v>2.2999999999999998</v>
      </c>
      <c r="H7" s="7">
        <v>7.4</v>
      </c>
      <c r="I7" s="7">
        <v>14.5</v>
      </c>
      <c r="J7" s="69">
        <v>133.80000000000001</v>
      </c>
    </row>
    <row r="8" spans="1:10" x14ac:dyDescent="0.25">
      <c r="A8" s="128" t="s">
        <v>20</v>
      </c>
      <c r="B8" s="4">
        <v>72</v>
      </c>
      <c r="C8" s="32">
        <v>30</v>
      </c>
      <c r="D8" s="32">
        <v>30</v>
      </c>
      <c r="E8" s="34">
        <f>B8*C8/1000</f>
        <v>2.16</v>
      </c>
      <c r="F8" s="60"/>
      <c r="G8" s="165"/>
      <c r="H8" s="33"/>
      <c r="I8" s="33"/>
      <c r="J8" s="126"/>
    </row>
    <row r="9" spans="1:10" x14ac:dyDescent="0.25">
      <c r="A9" s="128" t="s">
        <v>105</v>
      </c>
      <c r="B9" s="4">
        <v>1005</v>
      </c>
      <c r="C9" s="32">
        <v>10</v>
      </c>
      <c r="D9" s="32">
        <v>10</v>
      </c>
      <c r="E9" s="34">
        <f>B9*C9/1000</f>
        <v>10.050000000000001</v>
      </c>
      <c r="F9" s="60"/>
      <c r="G9" s="165"/>
      <c r="H9" s="33"/>
      <c r="I9" s="33"/>
      <c r="J9" s="126"/>
    </row>
    <row r="10" spans="1:10" ht="60" x14ac:dyDescent="0.25">
      <c r="A10" s="124" t="s">
        <v>106</v>
      </c>
      <c r="B10" s="4"/>
      <c r="C10" s="24"/>
      <c r="D10" s="24"/>
      <c r="E10" s="206">
        <f>E11+E12+E13+E14+E15+E16+E17+E18+E19+E20</f>
        <v>111.3896</v>
      </c>
      <c r="F10" s="221">
        <v>200</v>
      </c>
      <c r="G10" s="207">
        <v>13.5</v>
      </c>
      <c r="H10" s="207">
        <v>10.8</v>
      </c>
      <c r="I10" s="207">
        <v>31.2</v>
      </c>
      <c r="J10" s="208">
        <v>276</v>
      </c>
    </row>
    <row r="11" spans="1:10" x14ac:dyDescent="0.25">
      <c r="A11" s="127" t="s">
        <v>107</v>
      </c>
      <c r="B11" s="4">
        <v>262</v>
      </c>
      <c r="C11" s="2">
        <v>36</v>
      </c>
      <c r="D11" s="2">
        <v>36</v>
      </c>
      <c r="E11" s="34">
        <f t="shared" ref="E11:E24" si="0">B11*C11/1000</f>
        <v>9.4320000000000004</v>
      </c>
      <c r="F11" s="23"/>
      <c r="G11" s="23"/>
      <c r="H11" s="23"/>
      <c r="I11" s="23"/>
      <c r="J11" s="148"/>
    </row>
    <row r="12" spans="1:10" x14ac:dyDescent="0.25">
      <c r="A12" s="127" t="s">
        <v>30</v>
      </c>
      <c r="B12" s="4">
        <v>554</v>
      </c>
      <c r="C12" s="2">
        <v>136</v>
      </c>
      <c r="D12" s="2">
        <v>134</v>
      </c>
      <c r="E12" s="34">
        <f t="shared" si="0"/>
        <v>75.343999999999994</v>
      </c>
      <c r="F12" s="23"/>
      <c r="G12" s="23"/>
      <c r="H12" s="23"/>
      <c r="I12" s="23"/>
      <c r="J12" s="148"/>
    </row>
    <row r="13" spans="1:10" x14ac:dyDescent="0.25">
      <c r="A13" s="127" t="s">
        <v>24</v>
      </c>
      <c r="B13" s="4">
        <v>54</v>
      </c>
      <c r="C13" s="2">
        <v>15</v>
      </c>
      <c r="D13" s="2">
        <v>15</v>
      </c>
      <c r="E13" s="34">
        <f t="shared" si="0"/>
        <v>0.81</v>
      </c>
      <c r="F13" s="23"/>
      <c r="G13" s="23"/>
      <c r="H13" s="23"/>
      <c r="I13" s="23"/>
      <c r="J13" s="148"/>
    </row>
    <row r="14" spans="1:10" x14ac:dyDescent="0.25">
      <c r="A14" s="127" t="s">
        <v>32</v>
      </c>
      <c r="B14" s="4">
        <v>286</v>
      </c>
      <c r="C14" s="2">
        <v>18</v>
      </c>
      <c r="D14" s="2">
        <v>18</v>
      </c>
      <c r="E14" s="34">
        <f t="shared" si="0"/>
        <v>5.1479999999999997</v>
      </c>
      <c r="F14" s="23"/>
      <c r="G14" s="23"/>
      <c r="H14" s="23"/>
      <c r="I14" s="23"/>
      <c r="J14" s="148"/>
    </row>
    <row r="15" spans="1:10" x14ac:dyDescent="0.25">
      <c r="A15" s="127" t="s">
        <v>12</v>
      </c>
      <c r="B15" s="4">
        <v>94</v>
      </c>
      <c r="C15" s="2">
        <v>9</v>
      </c>
      <c r="D15" s="2">
        <v>9</v>
      </c>
      <c r="E15" s="34">
        <f t="shared" si="0"/>
        <v>0.84599999999999997</v>
      </c>
      <c r="F15" s="23"/>
      <c r="G15" s="23"/>
      <c r="H15" s="23"/>
      <c r="I15" s="23"/>
      <c r="J15" s="148"/>
    </row>
    <row r="16" spans="1:10" x14ac:dyDescent="0.25">
      <c r="A16" s="127" t="s">
        <v>11</v>
      </c>
      <c r="B16" s="4">
        <v>311</v>
      </c>
      <c r="C16" s="2">
        <v>14</v>
      </c>
      <c r="D16" s="2">
        <v>14</v>
      </c>
      <c r="E16" s="34">
        <f t="shared" si="0"/>
        <v>4.3540000000000001</v>
      </c>
      <c r="F16" s="23"/>
      <c r="G16" s="23"/>
      <c r="H16" s="23"/>
      <c r="I16" s="23"/>
      <c r="J16" s="148"/>
    </row>
    <row r="17" spans="1:10" x14ac:dyDescent="0.25">
      <c r="A17" s="127" t="s">
        <v>108</v>
      </c>
      <c r="B17" s="4">
        <v>512</v>
      </c>
      <c r="C17" s="2">
        <v>9</v>
      </c>
      <c r="D17" s="2">
        <v>9</v>
      </c>
      <c r="E17" s="34">
        <f t="shared" si="0"/>
        <v>4.6079999999999997</v>
      </c>
      <c r="F17" s="23"/>
      <c r="G17" s="23"/>
      <c r="H17" s="23"/>
      <c r="I17" s="23"/>
      <c r="J17" s="148"/>
    </row>
    <row r="18" spans="1:10" ht="30" x14ac:dyDescent="0.25">
      <c r="A18" s="127" t="s">
        <v>49</v>
      </c>
      <c r="B18" s="4">
        <v>1005</v>
      </c>
      <c r="C18" s="2">
        <v>4</v>
      </c>
      <c r="D18" s="2">
        <v>4</v>
      </c>
      <c r="E18" s="34">
        <f t="shared" si="0"/>
        <v>4.0199999999999996</v>
      </c>
      <c r="F18" s="23"/>
      <c r="G18" s="23"/>
      <c r="H18" s="23"/>
      <c r="I18" s="23"/>
      <c r="J18" s="148"/>
    </row>
    <row r="19" spans="1:10" x14ac:dyDescent="0.25">
      <c r="A19" s="139" t="s">
        <v>109</v>
      </c>
      <c r="B19" s="4"/>
      <c r="C19" s="23"/>
      <c r="D19" s="23">
        <v>180</v>
      </c>
      <c r="E19" s="34"/>
      <c r="F19" s="23"/>
      <c r="G19" s="23"/>
      <c r="H19" s="23"/>
      <c r="I19" s="23"/>
      <c r="J19" s="148"/>
    </row>
    <row r="20" spans="1:10" x14ac:dyDescent="0.25">
      <c r="A20" s="127" t="s">
        <v>59</v>
      </c>
      <c r="B20" s="4">
        <v>338</v>
      </c>
      <c r="C20" s="2">
        <v>20.2</v>
      </c>
      <c r="D20" s="2">
        <v>20</v>
      </c>
      <c r="E20" s="34">
        <f t="shared" si="0"/>
        <v>6.8275999999999994</v>
      </c>
      <c r="F20" s="23"/>
      <c r="G20" s="23"/>
      <c r="H20" s="23"/>
      <c r="I20" s="23"/>
      <c r="J20" s="148"/>
    </row>
    <row r="21" spans="1:10" ht="16.149999999999999" customHeight="1" x14ac:dyDescent="0.25">
      <c r="A21" s="124" t="s">
        <v>110</v>
      </c>
      <c r="B21" s="4"/>
      <c r="C21" s="24"/>
      <c r="D21" s="24"/>
      <c r="E21" s="8">
        <f>E23+E24</f>
        <v>2.09</v>
      </c>
      <c r="F21" s="7">
        <v>200</v>
      </c>
      <c r="G21" s="7">
        <v>0.2</v>
      </c>
      <c r="H21" s="7">
        <v>0</v>
      </c>
      <c r="I21" s="7">
        <v>15</v>
      </c>
      <c r="J21" s="69">
        <v>60.8</v>
      </c>
    </row>
    <row r="22" spans="1:10" s="38" customFormat="1" ht="0.6" customHeight="1" x14ac:dyDescent="0.25">
      <c r="A22" s="163"/>
      <c r="B22" s="4"/>
      <c r="C22" s="31"/>
      <c r="D22" s="31"/>
      <c r="E22" s="8">
        <f t="shared" si="0"/>
        <v>0</v>
      </c>
      <c r="F22" s="33"/>
      <c r="G22" s="33"/>
      <c r="H22" s="33"/>
      <c r="I22" s="33"/>
      <c r="J22" s="126"/>
    </row>
    <row r="23" spans="1:10" x14ac:dyDescent="0.25">
      <c r="A23" s="125" t="s">
        <v>38</v>
      </c>
      <c r="B23" s="4">
        <v>680</v>
      </c>
      <c r="C23" s="31">
        <v>1</v>
      </c>
      <c r="D23" s="31">
        <v>1</v>
      </c>
      <c r="E23" s="34">
        <f t="shared" si="0"/>
        <v>0.68</v>
      </c>
      <c r="F23" s="33"/>
      <c r="G23" s="33"/>
      <c r="H23" s="33"/>
      <c r="I23" s="33"/>
      <c r="J23" s="126"/>
    </row>
    <row r="24" spans="1:10" ht="15.75" x14ac:dyDescent="0.25">
      <c r="A24" s="128" t="s">
        <v>12</v>
      </c>
      <c r="B24" s="4">
        <v>94</v>
      </c>
      <c r="C24" s="32">
        <v>15</v>
      </c>
      <c r="D24" s="32">
        <v>15</v>
      </c>
      <c r="E24" s="34">
        <f t="shared" si="0"/>
        <v>1.41</v>
      </c>
      <c r="F24" s="77"/>
      <c r="G24" s="77"/>
      <c r="H24" s="77"/>
      <c r="I24" s="77"/>
      <c r="J24" s="164"/>
    </row>
    <row r="25" spans="1:10" ht="30" x14ac:dyDescent="0.25">
      <c r="A25" s="124" t="s">
        <v>111</v>
      </c>
      <c r="B25" s="211">
        <v>123</v>
      </c>
      <c r="C25" s="24"/>
      <c r="D25" s="24"/>
      <c r="E25" s="206">
        <f>B25*F25/1000</f>
        <v>24.6</v>
      </c>
      <c r="F25" s="207">
        <v>200</v>
      </c>
      <c r="G25" s="207">
        <v>0.4</v>
      </c>
      <c r="H25" s="207">
        <v>0</v>
      </c>
      <c r="I25" s="207">
        <v>14.4</v>
      </c>
      <c r="J25" s="230">
        <v>59.2</v>
      </c>
    </row>
    <row r="26" spans="1:10" s="63" customFormat="1" ht="16.5" thickBot="1" x14ac:dyDescent="0.3">
      <c r="A26" s="140" t="s">
        <v>13</v>
      </c>
      <c r="B26" s="130"/>
      <c r="C26" s="130"/>
      <c r="D26" s="130"/>
      <c r="E26" s="132">
        <f>E7+E10+E21+E25</f>
        <v>150.28960000000001</v>
      </c>
      <c r="F26" s="232">
        <f t="shared" ref="F26:J26" si="1">F7+F10+F21+F25</f>
        <v>640</v>
      </c>
      <c r="G26" s="232">
        <f t="shared" si="1"/>
        <v>16.399999999999999</v>
      </c>
      <c r="H26" s="232">
        <f t="shared" si="1"/>
        <v>18.200000000000003</v>
      </c>
      <c r="I26" s="232">
        <f t="shared" si="1"/>
        <v>75.100000000000009</v>
      </c>
      <c r="J26" s="232">
        <f t="shared" si="1"/>
        <v>529.80000000000007</v>
      </c>
    </row>
    <row r="28" spans="1:10" ht="15.75" thickBot="1" x14ac:dyDescent="0.3"/>
    <row r="29" spans="1:10" x14ac:dyDescent="0.25">
      <c r="A29" s="277" t="s">
        <v>0</v>
      </c>
      <c r="B29" s="279" t="s">
        <v>1</v>
      </c>
      <c r="C29" s="281"/>
      <c r="D29" s="281"/>
      <c r="E29" s="281"/>
      <c r="F29" s="281"/>
      <c r="G29" s="282" t="s">
        <v>6</v>
      </c>
      <c r="H29" s="282"/>
      <c r="I29" s="282"/>
      <c r="J29" s="283"/>
    </row>
    <row r="30" spans="1:10" ht="25.5" thickBot="1" x14ac:dyDescent="0.3">
      <c r="A30" s="278"/>
      <c r="B30" s="280"/>
      <c r="C30" s="42" t="s">
        <v>2</v>
      </c>
      <c r="D30" s="42" t="s">
        <v>3</v>
      </c>
      <c r="E30" s="42" t="s">
        <v>4</v>
      </c>
      <c r="F30" s="42" t="s">
        <v>5</v>
      </c>
      <c r="G30" s="43" t="s">
        <v>7</v>
      </c>
      <c r="H30" s="42" t="s">
        <v>8</v>
      </c>
      <c r="I30" s="42" t="s">
        <v>19</v>
      </c>
      <c r="J30" s="44" t="s">
        <v>9</v>
      </c>
    </row>
    <row r="31" spans="1:10" ht="18.75" x14ac:dyDescent="0.3">
      <c r="A31" s="53" t="s">
        <v>48</v>
      </c>
      <c r="B31" s="21"/>
      <c r="C31" s="22"/>
      <c r="D31" s="22"/>
      <c r="E31" s="22"/>
      <c r="F31" s="45"/>
      <c r="G31" s="22"/>
      <c r="H31" s="22"/>
      <c r="I31" s="22"/>
      <c r="J31" s="41"/>
    </row>
    <row r="32" spans="1:10" ht="15.75" x14ac:dyDescent="0.25">
      <c r="A32" s="136" t="s">
        <v>15</v>
      </c>
      <c r="B32" s="26"/>
      <c r="C32" s="27"/>
      <c r="D32" s="27"/>
      <c r="E32" s="37"/>
      <c r="F32" s="28"/>
      <c r="G32" s="64"/>
      <c r="H32" s="71"/>
      <c r="I32" s="64"/>
      <c r="J32" s="137"/>
    </row>
    <row r="33" spans="1:10" x14ac:dyDescent="0.25">
      <c r="A33" s="124" t="s">
        <v>27</v>
      </c>
      <c r="B33" s="4"/>
      <c r="C33" s="57"/>
      <c r="D33" s="57"/>
      <c r="E33" s="8">
        <f>E34+E35</f>
        <v>12.21</v>
      </c>
      <c r="F33" s="51">
        <v>40</v>
      </c>
      <c r="G33" s="58">
        <v>2.2999999999999998</v>
      </c>
      <c r="H33" s="7">
        <v>7.4</v>
      </c>
      <c r="I33" s="7">
        <v>14.5</v>
      </c>
      <c r="J33" s="69">
        <v>133.80000000000001</v>
      </c>
    </row>
    <row r="34" spans="1:10" x14ac:dyDescent="0.25">
      <c r="A34" s="128" t="s">
        <v>20</v>
      </c>
      <c r="B34" s="4">
        <v>72</v>
      </c>
      <c r="C34" s="32">
        <v>30</v>
      </c>
      <c r="D34" s="32">
        <v>30</v>
      </c>
      <c r="E34" s="34">
        <f>B34*C34/1000</f>
        <v>2.16</v>
      </c>
      <c r="F34" s="60"/>
      <c r="G34" s="165"/>
      <c r="H34" s="33"/>
      <c r="I34" s="33"/>
      <c r="J34" s="126"/>
    </row>
    <row r="35" spans="1:10" x14ac:dyDescent="0.25">
      <c r="A35" s="128" t="s">
        <v>105</v>
      </c>
      <c r="B35" s="4">
        <v>1005</v>
      </c>
      <c r="C35" s="32">
        <v>10</v>
      </c>
      <c r="D35" s="32">
        <v>10</v>
      </c>
      <c r="E35" s="34">
        <f>B35*C35/1000</f>
        <v>10.050000000000001</v>
      </c>
      <c r="F35" s="60"/>
      <c r="G35" s="165"/>
      <c r="H35" s="33"/>
      <c r="I35" s="33"/>
      <c r="J35" s="126"/>
    </row>
    <row r="36" spans="1:10" ht="60" x14ac:dyDescent="0.25">
      <c r="A36" s="124" t="s">
        <v>106</v>
      </c>
      <c r="B36" s="4"/>
      <c r="C36" s="24"/>
      <c r="D36" s="24"/>
      <c r="E36" s="206">
        <f>E37+E38+E39+E40+E41+E42+E43+E44+E45+E46</f>
        <v>123.34960000000002</v>
      </c>
      <c r="F36" s="221">
        <v>220</v>
      </c>
      <c r="G36" s="207">
        <v>16.3</v>
      </c>
      <c r="H36" s="207">
        <v>11.9</v>
      </c>
      <c r="I36" s="207">
        <v>34.299999999999997</v>
      </c>
      <c r="J36" s="208">
        <v>309.5</v>
      </c>
    </row>
    <row r="37" spans="1:10" x14ac:dyDescent="0.25">
      <c r="A37" s="127" t="s">
        <v>107</v>
      </c>
      <c r="B37" s="4">
        <v>262</v>
      </c>
      <c r="C37" s="2">
        <v>40</v>
      </c>
      <c r="D37" s="2">
        <v>40</v>
      </c>
      <c r="E37" s="34">
        <f t="shared" ref="E37:E44" si="2">B37*C37/1000</f>
        <v>10.48</v>
      </c>
      <c r="F37" s="23"/>
      <c r="G37" s="23"/>
      <c r="H37" s="23"/>
      <c r="I37" s="23"/>
      <c r="J37" s="148"/>
    </row>
    <row r="38" spans="1:10" x14ac:dyDescent="0.25">
      <c r="A38" s="127" t="s">
        <v>30</v>
      </c>
      <c r="B38" s="4">
        <v>554</v>
      </c>
      <c r="C38" s="2">
        <v>151</v>
      </c>
      <c r="D38" s="2">
        <v>149</v>
      </c>
      <c r="E38" s="34">
        <f t="shared" si="2"/>
        <v>83.653999999999996</v>
      </c>
      <c r="F38" s="23"/>
      <c r="G38" s="23"/>
      <c r="H38" s="23"/>
      <c r="I38" s="23"/>
      <c r="J38" s="148"/>
    </row>
    <row r="39" spans="1:10" x14ac:dyDescent="0.25">
      <c r="A39" s="127" t="s">
        <v>24</v>
      </c>
      <c r="B39" s="4">
        <v>54</v>
      </c>
      <c r="C39" s="2">
        <v>17</v>
      </c>
      <c r="D39" s="2">
        <v>17</v>
      </c>
      <c r="E39" s="34">
        <f t="shared" si="2"/>
        <v>0.91800000000000004</v>
      </c>
      <c r="F39" s="23"/>
      <c r="G39" s="23"/>
      <c r="H39" s="23"/>
      <c r="I39" s="23"/>
      <c r="J39" s="148"/>
    </row>
    <row r="40" spans="1:10" x14ac:dyDescent="0.25">
      <c r="A40" s="127" t="s">
        <v>32</v>
      </c>
      <c r="B40" s="4">
        <v>286</v>
      </c>
      <c r="C40" s="2">
        <v>20</v>
      </c>
      <c r="D40" s="2">
        <v>20</v>
      </c>
      <c r="E40" s="34">
        <f t="shared" si="2"/>
        <v>5.72</v>
      </c>
      <c r="F40" s="23"/>
      <c r="G40" s="23"/>
      <c r="H40" s="23"/>
      <c r="I40" s="23"/>
      <c r="J40" s="148"/>
    </row>
    <row r="41" spans="1:10" x14ac:dyDescent="0.25">
      <c r="A41" s="127" t="s">
        <v>12</v>
      </c>
      <c r="B41" s="4">
        <v>94</v>
      </c>
      <c r="C41" s="2">
        <v>10</v>
      </c>
      <c r="D41" s="2">
        <v>10</v>
      </c>
      <c r="E41" s="34">
        <f t="shared" si="2"/>
        <v>0.94</v>
      </c>
      <c r="F41" s="23"/>
      <c r="G41" s="23"/>
      <c r="H41" s="23"/>
      <c r="I41" s="23"/>
      <c r="J41" s="148"/>
    </row>
    <row r="42" spans="1:10" x14ac:dyDescent="0.25">
      <c r="A42" s="127" t="s">
        <v>11</v>
      </c>
      <c r="B42" s="4">
        <v>311</v>
      </c>
      <c r="C42" s="2">
        <v>15</v>
      </c>
      <c r="D42" s="2">
        <v>15</v>
      </c>
      <c r="E42" s="34">
        <f t="shared" si="2"/>
        <v>4.665</v>
      </c>
      <c r="F42" s="23"/>
      <c r="G42" s="23"/>
      <c r="H42" s="23"/>
      <c r="I42" s="23"/>
      <c r="J42" s="148"/>
    </row>
    <row r="43" spans="1:10" x14ac:dyDescent="0.25">
      <c r="A43" s="127" t="s">
        <v>108</v>
      </c>
      <c r="B43" s="4">
        <v>512</v>
      </c>
      <c r="C43" s="2">
        <v>10</v>
      </c>
      <c r="D43" s="2">
        <v>10</v>
      </c>
      <c r="E43" s="34">
        <f t="shared" si="2"/>
        <v>5.12</v>
      </c>
      <c r="F43" s="23"/>
      <c r="G43" s="23"/>
      <c r="H43" s="23"/>
      <c r="I43" s="23"/>
      <c r="J43" s="148"/>
    </row>
    <row r="44" spans="1:10" ht="30" x14ac:dyDescent="0.25">
      <c r="A44" s="127" t="s">
        <v>49</v>
      </c>
      <c r="B44" s="4">
        <v>1005</v>
      </c>
      <c r="C44" s="2">
        <v>5</v>
      </c>
      <c r="D44" s="2">
        <v>5</v>
      </c>
      <c r="E44" s="34">
        <f t="shared" si="2"/>
        <v>5.0250000000000004</v>
      </c>
      <c r="F44" s="23"/>
      <c r="G44" s="23"/>
      <c r="H44" s="23"/>
      <c r="I44" s="23"/>
      <c r="J44" s="148"/>
    </row>
    <row r="45" spans="1:10" x14ac:dyDescent="0.25">
      <c r="A45" s="139" t="s">
        <v>109</v>
      </c>
      <c r="B45" s="4"/>
      <c r="C45" s="23"/>
      <c r="D45" s="23">
        <v>200</v>
      </c>
      <c r="E45" s="34"/>
      <c r="F45" s="23"/>
      <c r="G45" s="23"/>
      <c r="H45" s="23"/>
      <c r="I45" s="23"/>
      <c r="J45" s="148"/>
    </row>
    <row r="46" spans="1:10" x14ac:dyDescent="0.25">
      <c r="A46" s="127" t="s">
        <v>59</v>
      </c>
      <c r="B46" s="4">
        <v>338</v>
      </c>
      <c r="C46" s="2">
        <v>20.2</v>
      </c>
      <c r="D46" s="2">
        <v>20</v>
      </c>
      <c r="E46" s="34">
        <f t="shared" ref="E46" si="3">B46*C46/1000</f>
        <v>6.8275999999999994</v>
      </c>
      <c r="F46" s="23"/>
      <c r="G46" s="23"/>
      <c r="H46" s="23"/>
      <c r="I46" s="23"/>
      <c r="J46" s="148"/>
    </row>
    <row r="47" spans="1:10" x14ac:dyDescent="0.25">
      <c r="A47" s="124" t="s">
        <v>110</v>
      </c>
      <c r="B47" s="4"/>
      <c r="C47" s="24"/>
      <c r="D47" s="24"/>
      <c r="E47" s="8">
        <f>E48+E49</f>
        <v>2.77</v>
      </c>
      <c r="F47" s="7">
        <v>200</v>
      </c>
      <c r="G47" s="7">
        <v>0.2</v>
      </c>
      <c r="H47" s="7">
        <v>0</v>
      </c>
      <c r="I47" s="7">
        <v>15</v>
      </c>
      <c r="J47" s="69">
        <v>60.8</v>
      </c>
    </row>
    <row r="48" spans="1:10" x14ac:dyDescent="0.25">
      <c r="A48" s="125" t="s">
        <v>38</v>
      </c>
      <c r="B48" s="4">
        <v>680</v>
      </c>
      <c r="C48" s="31">
        <v>2</v>
      </c>
      <c r="D48" s="31">
        <v>2</v>
      </c>
      <c r="E48" s="34">
        <f t="shared" ref="E48:E49" si="4">B48*C48/1000</f>
        <v>1.36</v>
      </c>
      <c r="F48" s="33"/>
      <c r="G48" s="33"/>
      <c r="H48" s="33"/>
      <c r="I48" s="33"/>
      <c r="J48" s="126"/>
    </row>
    <row r="49" spans="1:10" ht="15.75" x14ac:dyDescent="0.25">
      <c r="A49" s="128" t="s">
        <v>12</v>
      </c>
      <c r="B49" s="4">
        <v>94</v>
      </c>
      <c r="C49" s="32">
        <v>15</v>
      </c>
      <c r="D49" s="32">
        <v>15</v>
      </c>
      <c r="E49" s="34">
        <f t="shared" si="4"/>
        <v>1.41</v>
      </c>
      <c r="F49" s="77"/>
      <c r="G49" s="77"/>
      <c r="H49" s="77"/>
      <c r="I49" s="77"/>
      <c r="J49" s="164"/>
    </row>
    <row r="50" spans="1:10" ht="30" x14ac:dyDescent="0.25">
      <c r="A50" s="124" t="s">
        <v>111</v>
      </c>
      <c r="B50" s="211">
        <v>123</v>
      </c>
      <c r="C50" s="24"/>
      <c r="D50" s="24"/>
      <c r="E50" s="206">
        <f>B50*F50/1000</f>
        <v>12.3</v>
      </c>
      <c r="F50" s="207">
        <v>100</v>
      </c>
      <c r="G50" s="207">
        <v>0.4</v>
      </c>
      <c r="H50" s="207">
        <v>0</v>
      </c>
      <c r="I50" s="207">
        <v>14.4</v>
      </c>
      <c r="J50" s="230">
        <v>59.2</v>
      </c>
    </row>
    <row r="51" spans="1:10" ht="16.5" thickBot="1" x14ac:dyDescent="0.3">
      <c r="A51" s="140" t="s">
        <v>13</v>
      </c>
      <c r="B51" s="4"/>
      <c r="C51" s="130"/>
      <c r="D51" s="130"/>
      <c r="E51" s="132">
        <f>E33+E36+E47+E50</f>
        <v>150.62960000000004</v>
      </c>
      <c r="F51" s="232">
        <f t="shared" ref="F51:J51" si="5">F33+F36+F47+F50</f>
        <v>560</v>
      </c>
      <c r="G51" s="232">
        <f t="shared" si="5"/>
        <v>19.2</v>
      </c>
      <c r="H51" s="232">
        <f t="shared" si="5"/>
        <v>19.3</v>
      </c>
      <c r="I51" s="232">
        <f t="shared" si="5"/>
        <v>78.2</v>
      </c>
      <c r="J51" s="232">
        <f t="shared" si="5"/>
        <v>563.30000000000007</v>
      </c>
    </row>
  </sheetData>
  <mergeCells count="9">
    <mergeCell ref="A29:A30"/>
    <mergeCell ref="B29:B30"/>
    <mergeCell ref="C29:F29"/>
    <mergeCell ref="G29:J29"/>
    <mergeCell ref="G1:H1"/>
    <mergeCell ref="A3:A4"/>
    <mergeCell ref="B3:B4"/>
    <mergeCell ref="C3:F3"/>
    <mergeCell ref="G3:J3"/>
  </mergeCells>
  <pageMargins left="0.31496062992125984" right="0.1574803149606299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8" workbookViewId="0">
      <selection activeCell="L19" sqref="L19"/>
    </sheetView>
  </sheetViews>
  <sheetFormatPr defaultColWidth="9.140625" defaultRowHeight="15" x14ac:dyDescent="0.25"/>
  <cols>
    <col min="1" max="1" width="31.5703125" style="13" customWidth="1"/>
    <col min="2" max="2" width="5.7109375" style="1" customWidth="1"/>
    <col min="3" max="3" width="6.5703125" style="1" customWidth="1"/>
    <col min="4" max="4" width="6.28515625" style="1" customWidth="1"/>
    <col min="5" max="5" width="7.140625" style="1" customWidth="1"/>
    <col min="6" max="6" width="8.140625" style="1" customWidth="1"/>
    <col min="7" max="7" width="6.42578125" style="1" customWidth="1"/>
    <col min="8" max="8" width="6.85546875" style="1" customWidth="1"/>
    <col min="9" max="9" width="6.28515625" style="1" customWidth="1"/>
    <col min="10" max="10" width="7.42578125" style="1" customWidth="1"/>
    <col min="11" max="16384" width="9.140625" style="1"/>
  </cols>
  <sheetData>
    <row r="1" spans="1:10" ht="22.5" customHeight="1" x14ac:dyDescent="0.25">
      <c r="F1" s="14"/>
      <c r="G1" s="258"/>
      <c r="H1" s="258"/>
    </row>
    <row r="2" spans="1:10" ht="15.75" thickBot="1" x14ac:dyDescent="0.3"/>
    <row r="3" spans="1:10" ht="14.45" customHeight="1" x14ac:dyDescent="0.25">
      <c r="A3" s="284" t="s">
        <v>0</v>
      </c>
      <c r="B3" s="286" t="s">
        <v>1</v>
      </c>
      <c r="C3" s="288"/>
      <c r="D3" s="288"/>
      <c r="E3" s="288"/>
      <c r="F3" s="288"/>
      <c r="G3" s="289" t="s">
        <v>6</v>
      </c>
      <c r="H3" s="289"/>
      <c r="I3" s="289"/>
      <c r="J3" s="290"/>
    </row>
    <row r="4" spans="1:10" ht="15.75" thickBot="1" x14ac:dyDescent="0.3">
      <c r="A4" s="285"/>
      <c r="B4" s="287"/>
      <c r="C4" s="236" t="s">
        <v>2</v>
      </c>
      <c r="D4" s="236" t="s">
        <v>3</v>
      </c>
      <c r="E4" s="236" t="s">
        <v>4</v>
      </c>
      <c r="F4" s="236" t="s">
        <v>5</v>
      </c>
      <c r="G4" s="237" t="s">
        <v>7</v>
      </c>
      <c r="H4" s="236" t="s">
        <v>8</v>
      </c>
      <c r="I4" s="236" t="s">
        <v>19</v>
      </c>
      <c r="J4" s="238" t="s">
        <v>9</v>
      </c>
    </row>
    <row r="5" spans="1:10" ht="18.75" x14ac:dyDescent="0.3">
      <c r="A5" s="53" t="s">
        <v>47</v>
      </c>
      <c r="B5" s="21"/>
      <c r="C5" s="22"/>
      <c r="D5" s="22"/>
      <c r="E5" s="22"/>
      <c r="F5" s="45"/>
      <c r="G5" s="22"/>
      <c r="H5" s="22"/>
      <c r="I5" s="22"/>
      <c r="J5" s="41"/>
    </row>
    <row r="6" spans="1:10" ht="15.75" x14ac:dyDescent="0.25">
      <c r="A6" s="136" t="s">
        <v>15</v>
      </c>
      <c r="B6" s="26"/>
      <c r="C6" s="27"/>
      <c r="D6" s="27"/>
      <c r="E6" s="37"/>
      <c r="F6" s="28"/>
      <c r="G6" s="64"/>
      <c r="H6" s="71"/>
      <c r="I6" s="64"/>
      <c r="J6" s="170"/>
    </row>
    <row r="7" spans="1:10" x14ac:dyDescent="0.25">
      <c r="A7" s="138" t="s">
        <v>98</v>
      </c>
      <c r="B7" s="46"/>
      <c r="C7" s="16"/>
      <c r="D7" s="16"/>
      <c r="E7" s="17">
        <f>E8+E9+E10+E12+E13</f>
        <v>53.831699999999998</v>
      </c>
      <c r="F7" s="54">
        <v>100</v>
      </c>
      <c r="G7" s="16">
        <v>18.5</v>
      </c>
      <c r="H7" s="16">
        <v>18.7</v>
      </c>
      <c r="I7" s="16">
        <v>0.7</v>
      </c>
      <c r="J7" s="65">
        <v>245.1</v>
      </c>
    </row>
    <row r="8" spans="1:10" ht="30" x14ac:dyDescent="0.25">
      <c r="A8" s="127" t="s">
        <v>176</v>
      </c>
      <c r="B8" s="4">
        <v>337</v>
      </c>
      <c r="C8" s="2">
        <v>123</v>
      </c>
      <c r="D8" s="2">
        <v>117</v>
      </c>
      <c r="E8" s="9">
        <f>B8*C8/1000</f>
        <v>41.451000000000001</v>
      </c>
      <c r="F8" s="2"/>
      <c r="G8" s="2"/>
      <c r="H8" s="2"/>
      <c r="I8" s="2"/>
      <c r="J8" s="66"/>
    </row>
    <row r="9" spans="1:10" x14ac:dyDescent="0.25">
      <c r="A9" s="127" t="s">
        <v>39</v>
      </c>
      <c r="B9" s="4">
        <v>1005</v>
      </c>
      <c r="C9" s="2">
        <v>5</v>
      </c>
      <c r="D9" s="2">
        <v>5</v>
      </c>
      <c r="E9" s="9">
        <f t="shared" ref="E9:E10" si="0">B9*C9/1000</f>
        <v>5.0250000000000004</v>
      </c>
      <c r="F9" s="2"/>
      <c r="G9" s="2"/>
      <c r="H9" s="2"/>
      <c r="I9" s="2"/>
      <c r="J9" s="66"/>
    </row>
    <row r="10" spans="1:10" x14ac:dyDescent="0.25">
      <c r="A10" s="125" t="s">
        <v>99</v>
      </c>
      <c r="B10" s="4">
        <v>1517</v>
      </c>
      <c r="C10" s="32">
        <v>0.1</v>
      </c>
      <c r="D10" s="32">
        <v>0.1</v>
      </c>
      <c r="E10" s="9">
        <f t="shared" si="0"/>
        <v>0.15170000000000003</v>
      </c>
      <c r="F10" s="32"/>
      <c r="G10" s="32"/>
      <c r="H10" s="32"/>
      <c r="I10" s="32"/>
      <c r="J10" s="67"/>
    </row>
    <row r="11" spans="1:10" s="3" customFormat="1" x14ac:dyDescent="0.25">
      <c r="A11" s="139" t="s">
        <v>100</v>
      </c>
      <c r="B11" s="4"/>
      <c r="C11" s="23"/>
      <c r="D11" s="23">
        <v>80</v>
      </c>
      <c r="E11" s="9"/>
      <c r="F11" s="23"/>
      <c r="G11" s="23"/>
      <c r="H11" s="23"/>
      <c r="I11" s="23"/>
      <c r="J11" s="148"/>
    </row>
    <row r="12" spans="1:10" x14ac:dyDescent="0.25">
      <c r="A12" s="166" t="s">
        <v>26</v>
      </c>
      <c r="B12" s="48">
        <v>41</v>
      </c>
      <c r="C12" s="11">
        <v>24</v>
      </c>
      <c r="D12" s="11">
        <v>20</v>
      </c>
      <c r="E12" s="9">
        <f t="shared" ref="E12:E13" si="1">B12*C12/1000</f>
        <v>0.98399999999999999</v>
      </c>
      <c r="F12" s="11"/>
      <c r="G12" s="11"/>
      <c r="H12" s="11"/>
      <c r="I12" s="11"/>
      <c r="J12" s="68"/>
    </row>
    <row r="13" spans="1:10" x14ac:dyDescent="0.25">
      <c r="A13" s="166" t="s">
        <v>11</v>
      </c>
      <c r="B13" s="48">
        <v>311</v>
      </c>
      <c r="C13" s="11">
        <v>20</v>
      </c>
      <c r="D13" s="11">
        <v>20</v>
      </c>
      <c r="E13" s="9">
        <f t="shared" si="1"/>
        <v>6.22</v>
      </c>
      <c r="F13" s="11"/>
      <c r="G13" s="11"/>
      <c r="H13" s="11"/>
      <c r="I13" s="11"/>
      <c r="J13" s="68"/>
    </row>
    <row r="14" spans="1:10" ht="29.45" customHeight="1" x14ac:dyDescent="0.25">
      <c r="A14" s="133" t="s">
        <v>101</v>
      </c>
      <c r="B14" s="48"/>
      <c r="C14" s="55"/>
      <c r="D14" s="55"/>
      <c r="E14" s="206">
        <f>E15+E16+E17+E18</f>
        <v>22.690999999999999</v>
      </c>
      <c r="F14" s="225">
        <v>150</v>
      </c>
      <c r="G14" s="225">
        <v>2.7</v>
      </c>
      <c r="H14" s="225">
        <v>5.8</v>
      </c>
      <c r="I14" s="225">
        <v>31.6</v>
      </c>
      <c r="J14" s="226">
        <v>189.4</v>
      </c>
    </row>
    <row r="15" spans="1:10" s="13" customFormat="1" x14ac:dyDescent="0.25">
      <c r="A15" s="167" t="s">
        <v>42</v>
      </c>
      <c r="B15" s="48">
        <v>165</v>
      </c>
      <c r="C15" s="61">
        <v>39</v>
      </c>
      <c r="D15" s="61">
        <v>39</v>
      </c>
      <c r="E15" s="9">
        <f>B15*C15/1000</f>
        <v>6.4349999999999996</v>
      </c>
      <c r="F15" s="61"/>
      <c r="G15" s="61"/>
      <c r="H15" s="61"/>
      <c r="I15" s="61"/>
      <c r="J15" s="171"/>
    </row>
    <row r="16" spans="1:10" x14ac:dyDescent="0.25">
      <c r="A16" s="166" t="s">
        <v>102</v>
      </c>
      <c r="B16" s="48">
        <v>177</v>
      </c>
      <c r="C16" s="11">
        <v>42</v>
      </c>
      <c r="D16" s="11">
        <v>25</v>
      </c>
      <c r="E16" s="9">
        <f t="shared" ref="E16:E18" si="2">B16*C16/1000</f>
        <v>7.4340000000000002</v>
      </c>
      <c r="F16" s="11"/>
      <c r="G16" s="11"/>
      <c r="H16" s="11"/>
      <c r="I16" s="11"/>
      <c r="J16" s="68"/>
    </row>
    <row r="17" spans="1:10" x14ac:dyDescent="0.25">
      <c r="A17" s="166" t="s">
        <v>10</v>
      </c>
      <c r="B17" s="48">
        <v>34</v>
      </c>
      <c r="C17" s="11">
        <v>23</v>
      </c>
      <c r="D17" s="11">
        <v>18</v>
      </c>
      <c r="E17" s="9">
        <f t="shared" si="2"/>
        <v>0.78200000000000003</v>
      </c>
      <c r="F17" s="11"/>
      <c r="G17" s="11"/>
      <c r="H17" s="11"/>
      <c r="I17" s="11"/>
      <c r="J17" s="68"/>
    </row>
    <row r="18" spans="1:10" x14ac:dyDescent="0.25">
      <c r="A18" s="166" t="s">
        <v>39</v>
      </c>
      <c r="B18" s="48">
        <v>1005</v>
      </c>
      <c r="C18" s="11">
        <v>8</v>
      </c>
      <c r="D18" s="11">
        <v>8</v>
      </c>
      <c r="E18" s="9">
        <f t="shared" si="2"/>
        <v>8.0399999999999991</v>
      </c>
      <c r="F18" s="11"/>
      <c r="G18" s="11"/>
      <c r="H18" s="11"/>
      <c r="I18" s="11"/>
      <c r="J18" s="68"/>
    </row>
    <row r="19" spans="1:10" ht="45" x14ac:dyDescent="0.25">
      <c r="A19" s="124" t="s">
        <v>103</v>
      </c>
      <c r="B19" s="211">
        <v>338</v>
      </c>
      <c r="C19" s="7"/>
      <c r="D19" s="7"/>
      <c r="E19" s="206">
        <f>B19*F19/1000</f>
        <v>5.07</v>
      </c>
      <c r="F19" s="221">
        <v>15</v>
      </c>
      <c r="G19" s="207">
        <v>0.4</v>
      </c>
      <c r="H19" s="207">
        <v>0.5</v>
      </c>
      <c r="I19" s="207">
        <v>5.4</v>
      </c>
      <c r="J19" s="208">
        <v>27.7</v>
      </c>
    </row>
    <row r="20" spans="1:10" x14ac:dyDescent="0.25">
      <c r="A20" s="124" t="s">
        <v>62</v>
      </c>
      <c r="B20" s="4"/>
      <c r="C20" s="7"/>
      <c r="D20" s="7"/>
      <c r="E20" s="8">
        <f>E21+E22+E23</f>
        <v>10.719999999999999</v>
      </c>
      <c r="F20" s="7">
        <v>200</v>
      </c>
      <c r="G20" s="7">
        <v>2.8</v>
      </c>
      <c r="H20" s="7">
        <v>2.5</v>
      </c>
      <c r="I20" s="7">
        <v>15.1</v>
      </c>
      <c r="J20" s="69">
        <v>94.1</v>
      </c>
    </row>
    <row r="21" spans="1:10" x14ac:dyDescent="0.25">
      <c r="A21" s="127" t="s">
        <v>38</v>
      </c>
      <c r="B21" s="4">
        <v>680</v>
      </c>
      <c r="C21" s="12">
        <v>1</v>
      </c>
      <c r="D21" s="12">
        <v>1</v>
      </c>
      <c r="E21" s="9">
        <f t="shared" ref="E21:E23" si="3">B21*C21/1000</f>
        <v>0.68</v>
      </c>
      <c r="F21" s="12"/>
      <c r="G21" s="12"/>
      <c r="H21" s="12"/>
      <c r="I21" s="12"/>
      <c r="J21" s="70"/>
    </row>
    <row r="22" spans="1:10" x14ac:dyDescent="0.25">
      <c r="A22" s="127" t="s">
        <v>17</v>
      </c>
      <c r="B22" s="4">
        <v>91</v>
      </c>
      <c r="C22" s="12">
        <v>100</v>
      </c>
      <c r="D22" s="12">
        <v>100</v>
      </c>
      <c r="E22" s="9">
        <f t="shared" si="3"/>
        <v>9.1</v>
      </c>
      <c r="F22" s="12"/>
      <c r="G22" s="12"/>
      <c r="H22" s="12"/>
      <c r="I22" s="12"/>
      <c r="J22" s="70"/>
    </row>
    <row r="23" spans="1:10" x14ac:dyDescent="0.25">
      <c r="A23" s="127" t="s">
        <v>12</v>
      </c>
      <c r="B23" s="4">
        <v>94</v>
      </c>
      <c r="C23" s="12">
        <v>10</v>
      </c>
      <c r="D23" s="12">
        <v>10</v>
      </c>
      <c r="E23" s="9">
        <f t="shared" si="3"/>
        <v>0.94</v>
      </c>
      <c r="F23" s="12"/>
      <c r="G23" s="12"/>
      <c r="H23" s="12"/>
      <c r="I23" s="12"/>
      <c r="J23" s="70"/>
    </row>
    <row r="24" spans="1:10" s="3" customFormat="1" ht="30" x14ac:dyDescent="0.25">
      <c r="A24" s="124" t="s">
        <v>104</v>
      </c>
      <c r="B24" s="211">
        <v>240</v>
      </c>
      <c r="C24" s="7"/>
      <c r="D24" s="7"/>
      <c r="E24" s="206">
        <f>B24*F24/1000</f>
        <v>30</v>
      </c>
      <c r="F24" s="207">
        <v>125</v>
      </c>
      <c r="G24" s="207">
        <v>1.8</v>
      </c>
      <c r="H24" s="207">
        <v>1.5</v>
      </c>
      <c r="I24" s="207">
        <v>4.5</v>
      </c>
      <c r="J24" s="208">
        <v>38.700000000000003</v>
      </c>
    </row>
    <row r="25" spans="1:10" x14ac:dyDescent="0.25">
      <c r="A25" s="124" t="s">
        <v>21</v>
      </c>
      <c r="B25" s="4">
        <v>72</v>
      </c>
      <c r="C25" s="24"/>
      <c r="D25" s="24"/>
      <c r="E25" s="8">
        <f>B25*F25/1000</f>
        <v>1.44</v>
      </c>
      <c r="F25" s="7">
        <v>20</v>
      </c>
      <c r="G25" s="7">
        <v>0.7</v>
      </c>
      <c r="H25" s="7">
        <v>0.1</v>
      </c>
      <c r="I25" s="7">
        <v>9.4</v>
      </c>
      <c r="J25" s="69">
        <v>41.3</v>
      </c>
    </row>
    <row r="26" spans="1:10" s="63" customFormat="1" ht="16.5" thickBot="1" x14ac:dyDescent="0.3">
      <c r="A26" s="140" t="s">
        <v>13</v>
      </c>
      <c r="B26" s="130"/>
      <c r="C26" s="130"/>
      <c r="D26" s="130"/>
      <c r="E26" s="132">
        <f>E7+E14+E19+E20+E24+E25</f>
        <v>123.7527</v>
      </c>
      <c r="F26" s="232">
        <f t="shared" ref="F26:J26" si="4">F7+F14+F19+F20+F24+F25</f>
        <v>610</v>
      </c>
      <c r="G26" s="232">
        <f t="shared" si="4"/>
        <v>26.9</v>
      </c>
      <c r="H26" s="232">
        <f t="shared" si="4"/>
        <v>29.1</v>
      </c>
      <c r="I26" s="232">
        <f t="shared" si="4"/>
        <v>66.7</v>
      </c>
      <c r="J26" s="232">
        <f t="shared" si="4"/>
        <v>636.29999999999995</v>
      </c>
    </row>
    <row r="28" spans="1:10" ht="15.75" thickBot="1" x14ac:dyDescent="0.3"/>
    <row r="29" spans="1:10" x14ac:dyDescent="0.25">
      <c r="A29" s="277" t="s">
        <v>0</v>
      </c>
      <c r="B29" s="279" t="s">
        <v>1</v>
      </c>
      <c r="C29" s="281"/>
      <c r="D29" s="281"/>
      <c r="E29" s="281"/>
      <c r="F29" s="281"/>
      <c r="G29" s="282" t="s">
        <v>6</v>
      </c>
      <c r="H29" s="282"/>
      <c r="I29" s="282"/>
      <c r="J29" s="283"/>
    </row>
    <row r="30" spans="1:10" ht="15.75" thickBot="1" x14ac:dyDescent="0.3">
      <c r="A30" s="278"/>
      <c r="B30" s="280"/>
      <c r="C30" s="42" t="s">
        <v>2</v>
      </c>
      <c r="D30" s="42" t="s">
        <v>3</v>
      </c>
      <c r="E30" s="42" t="s">
        <v>4</v>
      </c>
      <c r="F30" s="42" t="s">
        <v>5</v>
      </c>
      <c r="G30" s="43" t="s">
        <v>7</v>
      </c>
      <c r="H30" s="42" t="s">
        <v>8</v>
      </c>
      <c r="I30" s="42" t="s">
        <v>19</v>
      </c>
      <c r="J30" s="44" t="s">
        <v>9</v>
      </c>
    </row>
    <row r="31" spans="1:10" ht="18.75" x14ac:dyDescent="0.3">
      <c r="A31" s="53" t="s">
        <v>47</v>
      </c>
      <c r="B31" s="21"/>
      <c r="C31" s="22"/>
      <c r="D31" s="22"/>
      <c r="E31" s="22"/>
      <c r="F31" s="45"/>
      <c r="G31" s="22"/>
      <c r="H31" s="22"/>
      <c r="I31" s="22"/>
      <c r="J31" s="41"/>
    </row>
    <row r="32" spans="1:10" ht="15.75" x14ac:dyDescent="0.25">
      <c r="A32" s="136" t="s">
        <v>15</v>
      </c>
      <c r="B32" s="26"/>
      <c r="C32" s="27"/>
      <c r="D32" s="27"/>
      <c r="E32" s="37"/>
      <c r="F32" s="28"/>
      <c r="G32" s="64"/>
      <c r="H32" s="71"/>
      <c r="I32" s="64"/>
      <c r="J32" s="170"/>
    </row>
    <row r="33" spans="1:10" x14ac:dyDescent="0.25">
      <c r="A33" s="138" t="s">
        <v>98</v>
      </c>
      <c r="B33" s="46"/>
      <c r="C33" s="16"/>
      <c r="D33" s="16"/>
      <c r="E33" s="17">
        <f>E34+E35+E36+E38+E39</f>
        <v>53.831699999999998</v>
      </c>
      <c r="F33" s="54">
        <v>100</v>
      </c>
      <c r="G33" s="16">
        <v>18.5</v>
      </c>
      <c r="H33" s="16">
        <v>18.7</v>
      </c>
      <c r="I33" s="16">
        <v>0.7</v>
      </c>
      <c r="J33" s="65">
        <v>245.1</v>
      </c>
    </row>
    <row r="34" spans="1:10" ht="30" x14ac:dyDescent="0.25">
      <c r="A34" s="127" t="s">
        <v>176</v>
      </c>
      <c r="B34" s="4">
        <v>337</v>
      </c>
      <c r="C34" s="2">
        <v>123</v>
      </c>
      <c r="D34" s="2">
        <v>117</v>
      </c>
      <c r="E34" s="9">
        <f>B34*C34/1000</f>
        <v>41.451000000000001</v>
      </c>
      <c r="F34" s="2"/>
      <c r="G34" s="2"/>
      <c r="H34" s="2"/>
      <c r="I34" s="2"/>
      <c r="J34" s="66"/>
    </row>
    <row r="35" spans="1:10" x14ac:dyDescent="0.25">
      <c r="A35" s="127" t="s">
        <v>39</v>
      </c>
      <c r="B35" s="4">
        <v>1005</v>
      </c>
      <c r="C35" s="2">
        <v>5</v>
      </c>
      <c r="D35" s="2">
        <v>5</v>
      </c>
      <c r="E35" s="9">
        <f t="shared" ref="E35:E36" si="5">B35*C35/1000</f>
        <v>5.0250000000000004</v>
      </c>
      <c r="F35" s="2"/>
      <c r="G35" s="2"/>
      <c r="H35" s="2"/>
      <c r="I35" s="2"/>
      <c r="J35" s="66"/>
    </row>
    <row r="36" spans="1:10" x14ac:dyDescent="0.25">
      <c r="A36" s="125" t="s">
        <v>99</v>
      </c>
      <c r="B36" s="4">
        <v>1517</v>
      </c>
      <c r="C36" s="32">
        <v>0.1</v>
      </c>
      <c r="D36" s="32">
        <v>0.1</v>
      </c>
      <c r="E36" s="9">
        <f t="shared" si="5"/>
        <v>0.15170000000000003</v>
      </c>
      <c r="F36" s="32"/>
      <c r="G36" s="32"/>
      <c r="H36" s="32"/>
      <c r="I36" s="32"/>
      <c r="J36" s="67"/>
    </row>
    <row r="37" spans="1:10" x14ac:dyDescent="0.25">
      <c r="A37" s="139" t="s">
        <v>100</v>
      </c>
      <c r="B37" s="4"/>
      <c r="C37" s="23"/>
      <c r="D37" s="23">
        <v>80</v>
      </c>
      <c r="E37" s="9"/>
      <c r="F37" s="23"/>
      <c r="G37" s="23"/>
      <c r="H37" s="23"/>
      <c r="I37" s="23"/>
      <c r="J37" s="148"/>
    </row>
    <row r="38" spans="1:10" x14ac:dyDescent="0.25">
      <c r="A38" s="166" t="s">
        <v>26</v>
      </c>
      <c r="B38" s="48">
        <v>41</v>
      </c>
      <c r="C38" s="11">
        <v>24</v>
      </c>
      <c r="D38" s="11">
        <v>20</v>
      </c>
      <c r="E38" s="9">
        <f t="shared" ref="E38:E39" si="6">B38*C38/1000</f>
        <v>0.98399999999999999</v>
      </c>
      <c r="F38" s="11"/>
      <c r="G38" s="11"/>
      <c r="H38" s="11"/>
      <c r="I38" s="11"/>
      <c r="J38" s="68"/>
    </row>
    <row r="39" spans="1:10" x14ac:dyDescent="0.25">
      <c r="A39" s="166" t="s">
        <v>11</v>
      </c>
      <c r="B39" s="48">
        <v>311</v>
      </c>
      <c r="C39" s="11">
        <v>20</v>
      </c>
      <c r="D39" s="11">
        <v>20</v>
      </c>
      <c r="E39" s="9">
        <f t="shared" si="6"/>
        <v>6.22</v>
      </c>
      <c r="F39" s="11"/>
      <c r="G39" s="11"/>
      <c r="H39" s="11"/>
      <c r="I39" s="11"/>
      <c r="J39" s="68"/>
    </row>
    <row r="40" spans="1:10" ht="45" x14ac:dyDescent="0.25">
      <c r="A40" s="133" t="s">
        <v>101</v>
      </c>
      <c r="B40" s="48"/>
      <c r="C40" s="55"/>
      <c r="D40" s="55"/>
      <c r="E40" s="206">
        <f>E41+E42+E43+E44</f>
        <v>27.607000000000003</v>
      </c>
      <c r="F40" s="225">
        <v>180</v>
      </c>
      <c r="G40" s="225">
        <v>3.2</v>
      </c>
      <c r="H40" s="225">
        <v>7.7</v>
      </c>
      <c r="I40" s="225">
        <v>37.9</v>
      </c>
      <c r="J40" s="226">
        <v>233.7</v>
      </c>
    </row>
    <row r="41" spans="1:10" x14ac:dyDescent="0.25">
      <c r="A41" s="167" t="s">
        <v>42</v>
      </c>
      <c r="B41" s="48">
        <v>165</v>
      </c>
      <c r="C41" s="61">
        <v>47</v>
      </c>
      <c r="D41" s="61">
        <v>47</v>
      </c>
      <c r="E41" s="9">
        <f>B41*C41/1000</f>
        <v>7.7549999999999999</v>
      </c>
      <c r="F41" s="61"/>
      <c r="G41" s="61"/>
      <c r="H41" s="61"/>
      <c r="I41" s="61"/>
      <c r="J41" s="171"/>
    </row>
    <row r="42" spans="1:10" x14ac:dyDescent="0.25">
      <c r="A42" s="166" t="s">
        <v>102</v>
      </c>
      <c r="B42" s="48">
        <v>177</v>
      </c>
      <c r="C42" s="11">
        <v>50</v>
      </c>
      <c r="D42" s="11">
        <v>30</v>
      </c>
      <c r="E42" s="9">
        <f t="shared" ref="E42:E44" si="7">B42*C42/1000</f>
        <v>8.85</v>
      </c>
      <c r="F42" s="11"/>
      <c r="G42" s="11"/>
      <c r="H42" s="11"/>
      <c r="I42" s="11"/>
      <c r="J42" s="68"/>
    </row>
    <row r="43" spans="1:10" x14ac:dyDescent="0.25">
      <c r="A43" s="166" t="s">
        <v>10</v>
      </c>
      <c r="B43" s="48">
        <v>34</v>
      </c>
      <c r="C43" s="11">
        <v>28</v>
      </c>
      <c r="D43" s="11">
        <v>21</v>
      </c>
      <c r="E43" s="9">
        <f t="shared" si="7"/>
        <v>0.95199999999999996</v>
      </c>
      <c r="F43" s="11"/>
      <c r="G43" s="11"/>
      <c r="H43" s="11"/>
      <c r="I43" s="11"/>
      <c r="J43" s="68"/>
    </row>
    <row r="44" spans="1:10" x14ac:dyDescent="0.25">
      <c r="A44" s="166" t="s">
        <v>39</v>
      </c>
      <c r="B44" s="48">
        <v>1005</v>
      </c>
      <c r="C44" s="11">
        <v>10</v>
      </c>
      <c r="D44" s="11">
        <v>10</v>
      </c>
      <c r="E44" s="9">
        <f t="shared" si="7"/>
        <v>10.050000000000001</v>
      </c>
      <c r="F44" s="11"/>
      <c r="G44" s="11"/>
      <c r="H44" s="11"/>
      <c r="I44" s="11"/>
      <c r="J44" s="68"/>
    </row>
    <row r="45" spans="1:10" ht="45" x14ac:dyDescent="0.25">
      <c r="A45" s="124" t="s">
        <v>103</v>
      </c>
      <c r="B45" s="211">
        <v>338</v>
      </c>
      <c r="C45" s="7"/>
      <c r="D45" s="7"/>
      <c r="E45" s="206">
        <f>B45*F45/1000</f>
        <v>5.07</v>
      </c>
      <c r="F45" s="221">
        <v>15</v>
      </c>
      <c r="G45" s="207">
        <v>0.4</v>
      </c>
      <c r="H45" s="207">
        <v>0.5</v>
      </c>
      <c r="I45" s="207">
        <v>5.4</v>
      </c>
      <c r="J45" s="208">
        <v>27.7</v>
      </c>
    </row>
    <row r="46" spans="1:10" x14ac:dyDescent="0.25">
      <c r="A46" s="124" t="s">
        <v>62</v>
      </c>
      <c r="B46" s="4"/>
      <c r="C46" s="7"/>
      <c r="D46" s="7"/>
      <c r="E46" s="8">
        <f>E47+E48+E49</f>
        <v>11.399999999999999</v>
      </c>
      <c r="F46" s="7">
        <v>200</v>
      </c>
      <c r="G46" s="7">
        <v>2.8</v>
      </c>
      <c r="H46" s="7">
        <v>2.5</v>
      </c>
      <c r="I46" s="7">
        <v>15.1</v>
      </c>
      <c r="J46" s="69">
        <v>94.1</v>
      </c>
    </row>
    <row r="47" spans="1:10" x14ac:dyDescent="0.25">
      <c r="A47" s="127" t="s">
        <v>38</v>
      </c>
      <c r="B47" s="4">
        <v>680</v>
      </c>
      <c r="C47" s="12">
        <v>2</v>
      </c>
      <c r="D47" s="12">
        <v>2</v>
      </c>
      <c r="E47" s="9">
        <f t="shared" ref="E47:E49" si="8">B47*C47/1000</f>
        <v>1.36</v>
      </c>
      <c r="F47" s="12"/>
      <c r="G47" s="12"/>
      <c r="H47" s="12"/>
      <c r="I47" s="12"/>
      <c r="J47" s="70"/>
    </row>
    <row r="48" spans="1:10" x14ac:dyDescent="0.25">
      <c r="A48" s="127" t="s">
        <v>17</v>
      </c>
      <c r="B48" s="4">
        <v>91</v>
      </c>
      <c r="C48" s="12">
        <v>100</v>
      </c>
      <c r="D48" s="12">
        <v>100</v>
      </c>
      <c r="E48" s="9">
        <f t="shared" si="8"/>
        <v>9.1</v>
      </c>
      <c r="F48" s="12"/>
      <c r="G48" s="12"/>
      <c r="H48" s="12"/>
      <c r="I48" s="12"/>
      <c r="J48" s="70"/>
    </row>
    <row r="49" spans="1:10" x14ac:dyDescent="0.25">
      <c r="A49" s="127" t="s">
        <v>12</v>
      </c>
      <c r="B49" s="4">
        <v>94</v>
      </c>
      <c r="C49" s="12">
        <v>10</v>
      </c>
      <c r="D49" s="12">
        <v>10</v>
      </c>
      <c r="E49" s="9">
        <f t="shared" si="8"/>
        <v>0.94</v>
      </c>
      <c r="F49" s="12"/>
      <c r="G49" s="12"/>
      <c r="H49" s="12"/>
      <c r="I49" s="12"/>
      <c r="J49" s="70"/>
    </row>
    <row r="50" spans="1:10" ht="30" x14ac:dyDescent="0.25">
      <c r="A50" s="124" t="s">
        <v>104</v>
      </c>
      <c r="B50" s="211">
        <v>240</v>
      </c>
      <c r="C50" s="7"/>
      <c r="D50" s="7"/>
      <c r="E50" s="206">
        <f>B50*F50/1000</f>
        <v>30</v>
      </c>
      <c r="F50" s="207">
        <v>125</v>
      </c>
      <c r="G50" s="207">
        <v>1.8</v>
      </c>
      <c r="H50" s="207">
        <v>1.5</v>
      </c>
      <c r="I50" s="207">
        <v>4.5</v>
      </c>
      <c r="J50" s="208">
        <v>38.700000000000003</v>
      </c>
    </row>
    <row r="51" spans="1:10" x14ac:dyDescent="0.25">
      <c r="A51" s="124" t="s">
        <v>21</v>
      </c>
      <c r="B51" s="4">
        <v>72</v>
      </c>
      <c r="C51" s="24"/>
      <c r="D51" s="24"/>
      <c r="E51" s="8">
        <f>B51*F51/1000</f>
        <v>1.44</v>
      </c>
      <c r="F51" s="7">
        <v>20</v>
      </c>
      <c r="G51" s="7">
        <v>0.7</v>
      </c>
      <c r="H51" s="7">
        <v>0.1</v>
      </c>
      <c r="I51" s="7">
        <v>9.4</v>
      </c>
      <c r="J51" s="69">
        <v>41.3</v>
      </c>
    </row>
    <row r="52" spans="1:10" ht="16.5" thickBot="1" x14ac:dyDescent="0.3">
      <c r="A52" s="140" t="s">
        <v>13</v>
      </c>
      <c r="B52" s="130"/>
      <c r="C52" s="130"/>
      <c r="D52" s="130"/>
      <c r="E52" s="132">
        <f>E33+E40+E45+E46+E50+E51</f>
        <v>129.34870000000001</v>
      </c>
      <c r="F52" s="232">
        <f t="shared" ref="F52:J52" si="9">F33+F40+F45+F46+F50+F51</f>
        <v>640</v>
      </c>
      <c r="G52" s="232">
        <f t="shared" si="9"/>
        <v>27.4</v>
      </c>
      <c r="H52" s="232">
        <f t="shared" si="9"/>
        <v>31</v>
      </c>
      <c r="I52" s="232">
        <f t="shared" si="9"/>
        <v>73</v>
      </c>
      <c r="J52" s="232">
        <f t="shared" si="9"/>
        <v>680.59999999999991</v>
      </c>
    </row>
  </sheetData>
  <mergeCells count="9">
    <mergeCell ref="A29:A30"/>
    <mergeCell ref="B29:B30"/>
    <mergeCell ref="C29:F29"/>
    <mergeCell ref="G29:J29"/>
    <mergeCell ref="G1:H1"/>
    <mergeCell ref="A3:A4"/>
    <mergeCell ref="B3:B4"/>
    <mergeCell ref="C3:F3"/>
    <mergeCell ref="G3:J3"/>
  </mergeCells>
  <pageMargins left="0.35433070866141736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2023-01-11T04:52:24Z</dcterms:modified>
</cp:coreProperties>
</file>